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1865"/>
  </bookViews>
  <sheets>
    <sheet name="косуля европ." sheetId="1" r:id="rId1"/>
    <sheet name="олень европ." sheetId="2" r:id="rId2"/>
    <sheet name="олень пятнист." sheetId="3" r:id="rId3"/>
    <sheet name="лось" sheetId="4" r:id="rId4"/>
    <sheet name="лань" sheetId="5" r:id="rId5"/>
    <sheet name="барсук" sheetId="6" r:id="rId6"/>
    <sheet name="лимиты 2021" sheetId="7" r:id="rId7"/>
    <sheet name="Лист1" sheetId="8" r:id="rId8"/>
  </sheets>
  <externalReferences>
    <externalReference r:id="rId9"/>
  </externalReferences>
  <definedNames>
    <definedName name="_xlnm.Print_Area" localSheetId="6">'лимиты 2021'!$A$1:$N$22</definedName>
    <definedName name="_xlnm.Print_Area" localSheetId="3">лось!$A$1:$AD$42</definedName>
    <definedName name="_xlnm.Print_Area" localSheetId="1">'олень европ.'!$A$1:$AD$64</definedName>
    <definedName name="_xlnm.Print_Area" localSheetId="2">'олень пятнист.'!$A$1:$AD$50</definedName>
  </definedNames>
  <calcPr calcId="114210"/>
</workbook>
</file>

<file path=xl/calcChain.xml><?xml version="1.0" encoding="utf-8"?>
<calcChain xmlns="http://schemas.openxmlformats.org/spreadsheetml/2006/main">
  <c r="T38" i="3"/>
  <c r="T41"/>
  <c r="T42"/>
  <c r="T31"/>
  <c r="T32"/>
  <c r="T25"/>
  <c r="F97" i="6"/>
  <c r="F62"/>
  <c r="F37"/>
  <c r="F21"/>
  <c r="T46" i="3"/>
  <c r="T131" i="1"/>
  <c r="T132"/>
  <c r="T135"/>
  <c r="T136"/>
  <c r="T138"/>
  <c r="T142"/>
  <c r="T144"/>
  <c r="T146"/>
  <c r="T147"/>
  <c r="T152"/>
  <c r="T154"/>
  <c r="T155"/>
  <c r="T156"/>
  <c r="T158"/>
  <c r="T159"/>
  <c r="T160"/>
  <c r="T161"/>
  <c r="T166"/>
  <c r="T171"/>
  <c r="T179"/>
  <c r="T180"/>
  <c r="T181"/>
  <c r="T182"/>
  <c r="T184"/>
  <c r="T187"/>
  <c r="T121"/>
  <c r="T61"/>
  <c r="T33"/>
  <c r="T34"/>
  <c r="T35"/>
  <c r="T36"/>
  <c r="T29"/>
  <c r="N46" i="3"/>
  <c r="T19" i="1"/>
  <c r="T18"/>
  <c r="T16"/>
  <c r="H14" i="7"/>
  <c r="H15"/>
  <c r="H16"/>
  <c r="H17"/>
  <c r="H18"/>
  <c r="H13"/>
  <c r="X17" i="2"/>
  <c r="X18"/>
  <c r="X19"/>
  <c r="X16"/>
  <c r="X15"/>
  <c r="AD13"/>
  <c r="AC13"/>
  <c r="C170" i="6"/>
  <c r="C171"/>
  <c r="C161"/>
  <c r="C151"/>
  <c r="C145"/>
  <c r="C136"/>
  <c r="C132"/>
  <c r="C125"/>
  <c r="C119"/>
  <c r="C114"/>
  <c r="C109"/>
  <c r="C104"/>
  <c r="C97"/>
  <c r="C91"/>
  <c r="C81"/>
  <c r="C74"/>
  <c r="C68"/>
  <c r="C56"/>
  <c r="C51"/>
  <c r="C42"/>
  <c r="C37"/>
  <c r="C28"/>
  <c r="C21"/>
  <c r="C17"/>
  <c r="AD41" i="4"/>
  <c r="AD37"/>
  <c r="AD32"/>
  <c r="AD29"/>
  <c r="AD26"/>
  <c r="AD23"/>
  <c r="AD20"/>
  <c r="AD17"/>
  <c r="AD42"/>
  <c r="AC41"/>
  <c r="AC37"/>
  <c r="AC32"/>
  <c r="AC29"/>
  <c r="AC26"/>
  <c r="AC23"/>
  <c r="AC20"/>
  <c r="AC17"/>
  <c r="AC42"/>
  <c r="AB41"/>
  <c r="AB37"/>
  <c r="AB42"/>
  <c r="AB32"/>
  <c r="AB29"/>
  <c r="AB26"/>
  <c r="AB23"/>
  <c r="AB20"/>
  <c r="AB17"/>
  <c r="AA41"/>
  <c r="AA37"/>
  <c r="AA32"/>
  <c r="AA29"/>
  <c r="AA26"/>
  <c r="AA23"/>
  <c r="AA20"/>
  <c r="AA17"/>
  <c r="AA42"/>
  <c r="Y41"/>
  <c r="Y37"/>
  <c r="Y42"/>
  <c r="Y32"/>
  <c r="Y29"/>
  <c r="Y26"/>
  <c r="Y23"/>
  <c r="Y20"/>
  <c r="Y17"/>
  <c r="X41"/>
  <c r="X37"/>
  <c r="X32"/>
  <c r="X29"/>
  <c r="X26"/>
  <c r="X23"/>
  <c r="X20"/>
  <c r="X17"/>
  <c r="X42"/>
  <c r="W41"/>
  <c r="W37"/>
  <c r="W42"/>
  <c r="W32"/>
  <c r="W29"/>
  <c r="W26"/>
  <c r="W23"/>
  <c r="W20"/>
  <c r="W17"/>
  <c r="V41"/>
  <c r="V37"/>
  <c r="V32"/>
  <c r="V29"/>
  <c r="V26"/>
  <c r="V23"/>
  <c r="V20"/>
  <c r="V17"/>
  <c r="V42"/>
  <c r="U41"/>
  <c r="U37"/>
  <c r="U42"/>
  <c r="U32"/>
  <c r="U29"/>
  <c r="U26"/>
  <c r="U23"/>
  <c r="U20"/>
  <c r="U17"/>
  <c r="T41"/>
  <c r="T37"/>
  <c r="T32"/>
  <c r="T29"/>
  <c r="T26"/>
  <c r="T23"/>
  <c r="T20"/>
  <c r="T42"/>
  <c r="S41"/>
  <c r="S37"/>
  <c r="S42"/>
  <c r="S32"/>
  <c r="S29"/>
  <c r="S26"/>
  <c r="S23"/>
  <c r="S20"/>
  <c r="S17"/>
  <c r="R41"/>
  <c r="R37"/>
  <c r="R32"/>
  <c r="R29"/>
  <c r="R26"/>
  <c r="R23"/>
  <c r="R20"/>
  <c r="R42"/>
  <c r="Q41"/>
  <c r="Q37"/>
  <c r="Q42"/>
  <c r="Q32"/>
  <c r="Q29"/>
  <c r="Q26"/>
  <c r="Q23"/>
  <c r="Q20"/>
  <c r="Q17"/>
  <c r="P41"/>
  <c r="P37"/>
  <c r="P32"/>
  <c r="P29"/>
  <c r="P26"/>
  <c r="P23"/>
  <c r="P20"/>
  <c r="P17"/>
  <c r="P42"/>
  <c r="O41"/>
  <c r="O37"/>
  <c r="O42"/>
  <c r="O32"/>
  <c r="O29"/>
  <c r="O26"/>
  <c r="O23"/>
  <c r="O20"/>
  <c r="O17"/>
  <c r="N32"/>
  <c r="N42"/>
  <c r="M41"/>
  <c r="M37"/>
  <c r="M42"/>
  <c r="M32"/>
  <c r="M29"/>
  <c r="M26"/>
  <c r="M23"/>
  <c r="M20"/>
  <c r="M17"/>
  <c r="L41"/>
  <c r="L37"/>
  <c r="L32"/>
  <c r="L29"/>
  <c r="L26"/>
  <c r="L23"/>
  <c r="L20"/>
  <c r="L17"/>
  <c r="L42"/>
  <c r="K41"/>
  <c r="K37"/>
  <c r="K42"/>
  <c r="K32"/>
  <c r="K29"/>
  <c r="K26"/>
  <c r="K23"/>
  <c r="K20"/>
  <c r="K17"/>
  <c r="J41"/>
  <c r="J37"/>
  <c r="J32"/>
  <c r="J29"/>
  <c r="J26"/>
  <c r="J23"/>
  <c r="J20"/>
  <c r="J17"/>
  <c r="J42"/>
  <c r="I41"/>
  <c r="I37"/>
  <c r="I42"/>
  <c r="I32"/>
  <c r="I29"/>
  <c r="I26"/>
  <c r="I23"/>
  <c r="I20"/>
  <c r="I17"/>
  <c r="H41"/>
  <c r="H37"/>
  <c r="H32"/>
  <c r="H29"/>
  <c r="H26"/>
  <c r="H23"/>
  <c r="H20"/>
  <c r="H17"/>
  <c r="H42"/>
  <c r="G41"/>
  <c r="G37"/>
  <c r="G42"/>
  <c r="G32"/>
  <c r="G29"/>
  <c r="G26"/>
  <c r="G23"/>
  <c r="G20"/>
  <c r="G17"/>
  <c r="F41"/>
  <c r="F37"/>
  <c r="F32"/>
  <c r="F29"/>
  <c r="F26"/>
  <c r="F23"/>
  <c r="F20"/>
  <c r="F17"/>
  <c r="F42"/>
  <c r="E41"/>
  <c r="E37"/>
  <c r="E42"/>
  <c r="E32"/>
  <c r="E29"/>
  <c r="E26"/>
  <c r="E23"/>
  <c r="E20"/>
  <c r="E17"/>
  <c r="D41"/>
  <c r="D37"/>
  <c r="D32"/>
  <c r="D29"/>
  <c r="D26"/>
  <c r="D23"/>
  <c r="D20"/>
  <c r="D17"/>
  <c r="D42"/>
  <c r="B41"/>
  <c r="B37"/>
  <c r="B42"/>
  <c r="B32"/>
  <c r="B29"/>
  <c r="B26"/>
  <c r="B23"/>
  <c r="B20"/>
  <c r="B17"/>
  <c r="Z41"/>
  <c r="C41"/>
  <c r="Z37"/>
  <c r="C37"/>
  <c r="Z32"/>
  <c r="C32"/>
  <c r="Z29"/>
  <c r="C29"/>
  <c r="Z26"/>
  <c r="C26"/>
  <c r="Z23"/>
  <c r="C23"/>
  <c r="Z20"/>
  <c r="C20"/>
  <c r="AD21" i="3"/>
  <c r="AC21"/>
  <c r="AB21"/>
  <c r="AA21"/>
  <c r="Z21"/>
  <c r="Y21"/>
  <c r="X21"/>
  <c r="W21"/>
  <c r="V21"/>
  <c r="U21"/>
  <c r="T21"/>
  <c r="S21"/>
  <c r="R21"/>
  <c r="Q21"/>
  <c r="P21"/>
  <c r="O21"/>
  <c r="M21"/>
  <c r="L21"/>
  <c r="K21"/>
  <c r="J21"/>
  <c r="I21"/>
  <c r="H21"/>
  <c r="G21"/>
  <c r="F21"/>
  <c r="E21"/>
  <c r="D21"/>
  <c r="C21"/>
  <c r="B21"/>
  <c r="E39"/>
  <c r="D39"/>
  <c r="C39"/>
  <c r="B39"/>
  <c r="AD20" i="5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D23"/>
  <c r="AC23"/>
  <c r="AB23"/>
  <c r="AA23"/>
  <c r="Z23"/>
  <c r="Y23"/>
  <c r="X23"/>
  <c r="W23"/>
  <c r="V23"/>
  <c r="U23"/>
  <c r="T23"/>
  <c r="S23"/>
  <c r="R23"/>
  <c r="Q23"/>
  <c r="P23"/>
  <c r="O23"/>
  <c r="M23"/>
  <c r="L23"/>
  <c r="K23"/>
  <c r="J23"/>
  <c r="I23"/>
  <c r="H23"/>
  <c r="G23"/>
  <c r="F23"/>
  <c r="E23"/>
  <c r="D23"/>
  <c r="C23"/>
  <c r="B23"/>
  <c r="AD26"/>
  <c r="AC26"/>
  <c r="AC17"/>
  <c r="AC13"/>
  <c r="AC30"/>
  <c r="AB26"/>
  <c r="AA26"/>
  <c r="Z26"/>
  <c r="Y26"/>
  <c r="Y17"/>
  <c r="Y13"/>
  <c r="Y30"/>
  <c r="X26"/>
  <c r="W26"/>
  <c r="V26"/>
  <c r="U26"/>
  <c r="U17"/>
  <c r="U13"/>
  <c r="U30"/>
  <c r="T26"/>
  <c r="S26"/>
  <c r="R26"/>
  <c r="Q26"/>
  <c r="Q17"/>
  <c r="Q13"/>
  <c r="Q30"/>
  <c r="P26"/>
  <c r="O26"/>
  <c r="N26"/>
  <c r="M26"/>
  <c r="M17"/>
  <c r="M13"/>
  <c r="M30"/>
  <c r="L26"/>
  <c r="K26"/>
  <c r="J26"/>
  <c r="I26"/>
  <c r="I17"/>
  <c r="I13"/>
  <c r="I30"/>
  <c r="H26"/>
  <c r="G26"/>
  <c r="F26"/>
  <c r="E26"/>
  <c r="E17"/>
  <c r="E13"/>
  <c r="E30"/>
  <c r="D26"/>
  <c r="C26"/>
  <c r="B26"/>
  <c r="AD13"/>
  <c r="AB13"/>
  <c r="AA13"/>
  <c r="AA17"/>
  <c r="AA30"/>
  <c r="Z13"/>
  <c r="X13"/>
  <c r="W13"/>
  <c r="W17"/>
  <c r="W30"/>
  <c r="V13"/>
  <c r="S17"/>
  <c r="S30"/>
  <c r="P13"/>
  <c r="O13"/>
  <c r="O17"/>
  <c r="O30"/>
  <c r="L13"/>
  <c r="K13"/>
  <c r="K17"/>
  <c r="K30"/>
  <c r="J13"/>
  <c r="H13"/>
  <c r="G13"/>
  <c r="G17"/>
  <c r="G30"/>
  <c r="F13"/>
  <c r="D13"/>
  <c r="C13"/>
  <c r="B13"/>
  <c r="AD17"/>
  <c r="AB17"/>
  <c r="Z17"/>
  <c r="X17"/>
  <c r="V17"/>
  <c r="T17"/>
  <c r="R17"/>
  <c r="P17"/>
  <c r="N17"/>
  <c r="L17"/>
  <c r="J17"/>
  <c r="H17"/>
  <c r="F17"/>
  <c r="D17"/>
  <c r="C17"/>
  <c r="B17"/>
  <c r="AD60" i="2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D40"/>
  <c r="AC40"/>
  <c r="AB40"/>
  <c r="AA40"/>
  <c r="Z40"/>
  <c r="Y40"/>
  <c r="X40"/>
  <c r="W40"/>
  <c r="U40"/>
  <c r="T40"/>
  <c r="S40"/>
  <c r="R40"/>
  <c r="Q40"/>
  <c r="P40"/>
  <c r="O40"/>
  <c r="M40"/>
  <c r="L40"/>
  <c r="K40"/>
  <c r="J40"/>
  <c r="I40"/>
  <c r="H40"/>
  <c r="G40"/>
  <c r="F40"/>
  <c r="E40"/>
  <c r="D40"/>
  <c r="C40"/>
  <c r="B40"/>
  <c r="AD36"/>
  <c r="AC36"/>
  <c r="AB36"/>
  <c r="AA36"/>
  <c r="Z36"/>
  <c r="Y36"/>
  <c r="X36"/>
  <c r="W36"/>
  <c r="V36"/>
  <c r="U36"/>
  <c r="T36"/>
  <c r="S36"/>
  <c r="R36"/>
  <c r="Q36"/>
  <c r="P36"/>
  <c r="O36"/>
  <c r="M36"/>
  <c r="L36"/>
  <c r="K36"/>
  <c r="J36"/>
  <c r="I36"/>
  <c r="H36"/>
  <c r="G36"/>
  <c r="E36"/>
  <c r="D36"/>
  <c r="C36"/>
  <c r="AD32"/>
  <c r="AC32"/>
  <c r="AB32"/>
  <c r="AA32"/>
  <c r="Z32"/>
  <c r="Y32"/>
  <c r="X32"/>
  <c r="W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B13"/>
  <c r="AA13"/>
  <c r="Z13"/>
  <c r="Y13"/>
  <c r="W13"/>
  <c r="X13"/>
  <c r="V13"/>
  <c r="U13"/>
  <c r="T13"/>
  <c r="S13"/>
  <c r="R13"/>
  <c r="Q13"/>
  <c r="P13"/>
  <c r="O13"/>
  <c r="M13"/>
  <c r="L13"/>
  <c r="K13"/>
  <c r="J13"/>
  <c r="I13"/>
  <c r="H13"/>
  <c r="G13"/>
  <c r="F13"/>
  <c r="D13"/>
  <c r="C13"/>
  <c r="B13"/>
  <c r="AD26"/>
  <c r="AC26"/>
  <c r="AB26"/>
  <c r="AA26"/>
  <c r="Z26"/>
  <c r="Y26"/>
  <c r="X26"/>
  <c r="W26"/>
  <c r="U26"/>
  <c r="T26"/>
  <c r="S26"/>
  <c r="R26"/>
  <c r="Q26"/>
  <c r="P26"/>
  <c r="O26"/>
  <c r="M26"/>
  <c r="L26"/>
  <c r="K26"/>
  <c r="J26"/>
  <c r="I26"/>
  <c r="H26"/>
  <c r="G26"/>
  <c r="F26"/>
  <c r="E26"/>
  <c r="D26"/>
  <c r="C26"/>
  <c r="B26"/>
  <c r="Z17" i="4"/>
  <c r="Z42"/>
  <c r="C17"/>
  <c r="AD25" i="3"/>
  <c r="AC25"/>
  <c r="AB25"/>
  <c r="AA25"/>
  <c r="Z25"/>
  <c r="Y25"/>
  <c r="X25"/>
  <c r="W25"/>
  <c r="V25"/>
  <c r="U25"/>
  <c r="M25"/>
  <c r="L25"/>
  <c r="K25"/>
  <c r="J25"/>
  <c r="I25"/>
  <c r="H25"/>
  <c r="G25"/>
  <c r="F25"/>
  <c r="E25"/>
  <c r="D25"/>
  <c r="C25"/>
  <c r="B25"/>
  <c r="AD110" i="1"/>
  <c r="AC110"/>
  <c r="AB110"/>
  <c r="AA110"/>
  <c r="Z110"/>
  <c r="Y110"/>
  <c r="X110"/>
  <c r="W110"/>
  <c r="V110"/>
  <c r="U110"/>
  <c r="T110"/>
  <c r="S110"/>
  <c r="R110"/>
  <c r="Q110"/>
  <c r="P110"/>
  <c r="O110"/>
  <c r="M110"/>
  <c r="L110"/>
  <c r="K110"/>
  <c r="J110"/>
  <c r="I110"/>
  <c r="H110"/>
  <c r="G110"/>
  <c r="F110"/>
  <c r="E110"/>
  <c r="D110"/>
  <c r="C110"/>
  <c r="B110"/>
  <c r="AD36"/>
  <c r="AC36"/>
  <c r="AB36"/>
  <c r="AA36"/>
  <c r="Z36"/>
  <c r="Y36"/>
  <c r="X36"/>
  <c r="W36"/>
  <c r="V36"/>
  <c r="U36"/>
  <c r="Q36"/>
  <c r="P36"/>
  <c r="M36"/>
  <c r="L36"/>
  <c r="K36"/>
  <c r="J36"/>
  <c r="I36"/>
  <c r="H36"/>
  <c r="G36"/>
  <c r="F36"/>
  <c r="E36"/>
  <c r="D36"/>
  <c r="C36"/>
  <c r="B36"/>
  <c r="AD186"/>
  <c r="AC186"/>
  <c r="AB186"/>
  <c r="AA186"/>
  <c r="Z186"/>
  <c r="Y186"/>
  <c r="X186"/>
  <c r="W186"/>
  <c r="V186"/>
  <c r="U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B186"/>
  <c r="AD184"/>
  <c r="AC184"/>
  <c r="AB184"/>
  <c r="AA184"/>
  <c r="Z184"/>
  <c r="Y184"/>
  <c r="X184"/>
  <c r="W184"/>
  <c r="V184"/>
  <c r="U184"/>
  <c r="S184"/>
  <c r="R184"/>
  <c r="Q184"/>
  <c r="P184"/>
  <c r="O184"/>
  <c r="M184"/>
  <c r="L184"/>
  <c r="K184"/>
  <c r="J184"/>
  <c r="I184"/>
  <c r="H184"/>
  <c r="G184"/>
  <c r="F184"/>
  <c r="E184"/>
  <c r="D184"/>
  <c r="C184"/>
  <c r="B184"/>
  <c r="AD177"/>
  <c r="AC177"/>
  <c r="AB177"/>
  <c r="AA177"/>
  <c r="Z177"/>
  <c r="Y177"/>
  <c r="X177"/>
  <c r="W177"/>
  <c r="V177"/>
  <c r="U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AD171"/>
  <c r="AC171"/>
  <c r="AB171"/>
  <c r="AA171"/>
  <c r="Z171"/>
  <c r="Y171"/>
  <c r="X171"/>
  <c r="W171"/>
  <c r="V171"/>
  <c r="U171"/>
  <c r="S171"/>
  <c r="R171"/>
  <c r="Q171"/>
  <c r="P171"/>
  <c r="O171"/>
  <c r="M171"/>
  <c r="L171"/>
  <c r="K171"/>
  <c r="J171"/>
  <c r="I171"/>
  <c r="H171"/>
  <c r="G171"/>
  <c r="F171"/>
  <c r="E171"/>
  <c r="D171"/>
  <c r="C171"/>
  <c r="B171"/>
  <c r="AD166"/>
  <c r="AC166"/>
  <c r="AB166"/>
  <c r="AA166"/>
  <c r="Z166"/>
  <c r="Y166"/>
  <c r="X166"/>
  <c r="W166"/>
  <c r="V166"/>
  <c r="U166"/>
  <c r="S166"/>
  <c r="R166"/>
  <c r="Q166"/>
  <c r="P166"/>
  <c r="O166"/>
  <c r="M166"/>
  <c r="L166"/>
  <c r="K166"/>
  <c r="J166"/>
  <c r="I166"/>
  <c r="H166"/>
  <c r="G166"/>
  <c r="F166"/>
  <c r="E166"/>
  <c r="D166"/>
  <c r="C166"/>
  <c r="B166"/>
  <c r="AD156"/>
  <c r="AC156"/>
  <c r="AB156"/>
  <c r="AA156"/>
  <c r="Z156"/>
  <c r="Y156"/>
  <c r="X156"/>
  <c r="W156"/>
  <c r="V156"/>
  <c r="U156"/>
  <c r="S156"/>
  <c r="R156"/>
  <c r="Q156"/>
  <c r="P156"/>
  <c r="O156"/>
  <c r="M156"/>
  <c r="L156"/>
  <c r="K156"/>
  <c r="J156"/>
  <c r="I156"/>
  <c r="H156"/>
  <c r="G156"/>
  <c r="F156"/>
  <c r="E156"/>
  <c r="D156"/>
  <c r="C156"/>
  <c r="B156"/>
  <c r="AD152"/>
  <c r="AC152"/>
  <c r="AB152"/>
  <c r="AA152"/>
  <c r="Z152"/>
  <c r="Y152"/>
  <c r="X152"/>
  <c r="W152"/>
  <c r="V152"/>
  <c r="U152"/>
  <c r="S152"/>
  <c r="R152"/>
  <c r="Q152"/>
  <c r="P152"/>
  <c r="O152"/>
  <c r="M152"/>
  <c r="L152"/>
  <c r="K152"/>
  <c r="J152"/>
  <c r="I152"/>
  <c r="H152"/>
  <c r="G152"/>
  <c r="F152"/>
  <c r="E152"/>
  <c r="D152"/>
  <c r="C152"/>
  <c r="B152"/>
  <c r="AD142"/>
  <c r="AC142"/>
  <c r="AB142"/>
  <c r="AA142"/>
  <c r="Z142"/>
  <c r="Y142"/>
  <c r="X142"/>
  <c r="W142"/>
  <c r="V142"/>
  <c r="U142"/>
  <c r="S142"/>
  <c r="R142"/>
  <c r="Q142"/>
  <c r="P142"/>
  <c r="O142"/>
  <c r="M142"/>
  <c r="L142"/>
  <c r="K142"/>
  <c r="J142"/>
  <c r="I142"/>
  <c r="H142"/>
  <c r="G142"/>
  <c r="F142"/>
  <c r="E142"/>
  <c r="D142"/>
  <c r="C142"/>
  <c r="B142"/>
  <c r="AD136"/>
  <c r="AC136"/>
  <c r="AB136"/>
  <c r="AA136"/>
  <c r="Z136"/>
  <c r="Y136"/>
  <c r="X136"/>
  <c r="W136"/>
  <c r="V136"/>
  <c r="U136"/>
  <c r="S136"/>
  <c r="R136"/>
  <c r="Q136"/>
  <c r="P136"/>
  <c r="O136"/>
  <c r="M136"/>
  <c r="L136"/>
  <c r="K136"/>
  <c r="J136"/>
  <c r="I136"/>
  <c r="H136"/>
  <c r="G136"/>
  <c r="F136"/>
  <c r="E136"/>
  <c r="D136"/>
  <c r="C136"/>
  <c r="B136"/>
  <c r="AD132"/>
  <c r="AC132"/>
  <c r="AB132"/>
  <c r="AA132"/>
  <c r="Z132"/>
  <c r="Y132"/>
  <c r="X132"/>
  <c r="W132"/>
  <c r="V132"/>
  <c r="U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AD129"/>
  <c r="AC129"/>
  <c r="AB129"/>
  <c r="AA129"/>
  <c r="Z129"/>
  <c r="Y129"/>
  <c r="X129"/>
  <c r="W129"/>
  <c r="V129"/>
  <c r="U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D126"/>
  <c r="AC126"/>
  <c r="AB126"/>
  <c r="AA126"/>
  <c r="Z126"/>
  <c r="Y126"/>
  <c r="X126"/>
  <c r="W126"/>
  <c r="V126"/>
  <c r="U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AD121"/>
  <c r="AC121"/>
  <c r="AB121"/>
  <c r="AA121"/>
  <c r="Z121"/>
  <c r="Y121"/>
  <c r="X121"/>
  <c r="W121"/>
  <c r="V121"/>
  <c r="U121"/>
  <c r="S121"/>
  <c r="R121"/>
  <c r="Q121"/>
  <c r="P121"/>
  <c r="O121"/>
  <c r="M121"/>
  <c r="L121"/>
  <c r="K121"/>
  <c r="J121"/>
  <c r="I121"/>
  <c r="H121"/>
  <c r="G121"/>
  <c r="F121"/>
  <c r="E121"/>
  <c r="D121"/>
  <c r="C121"/>
  <c r="B121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D107"/>
  <c r="AC107"/>
  <c r="AB107"/>
  <c r="AA107"/>
  <c r="Z107"/>
  <c r="Y107"/>
  <c r="X107"/>
  <c r="W107"/>
  <c r="V107"/>
  <c r="U107"/>
  <c r="T107"/>
  <c r="S107"/>
  <c r="R107"/>
  <c r="Q107"/>
  <c r="P107"/>
  <c r="O107"/>
  <c r="M107"/>
  <c r="L107"/>
  <c r="K107"/>
  <c r="J107"/>
  <c r="I107"/>
  <c r="H107"/>
  <c r="G107"/>
  <c r="F107"/>
  <c r="E107"/>
  <c r="D107"/>
  <c r="C107"/>
  <c r="B107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D92"/>
  <c r="AC92"/>
  <c r="AB92"/>
  <c r="AA92"/>
  <c r="Z92"/>
  <c r="Y92"/>
  <c r="X92"/>
  <c r="W92"/>
  <c r="V92"/>
  <c r="U92"/>
  <c r="T92"/>
  <c r="S92"/>
  <c r="R92"/>
  <c r="Q92"/>
  <c r="P92"/>
  <c r="O92"/>
  <c r="M92"/>
  <c r="L92"/>
  <c r="K92"/>
  <c r="J92"/>
  <c r="I92"/>
  <c r="H92"/>
  <c r="G92"/>
  <c r="F92"/>
  <c r="E92"/>
  <c r="D92"/>
  <c r="C92"/>
  <c r="B92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D82"/>
  <c r="AC82"/>
  <c r="AB82"/>
  <c r="AA82"/>
  <c r="Z82"/>
  <c r="Y82"/>
  <c r="X82"/>
  <c r="W82"/>
  <c r="V82"/>
  <c r="U82"/>
  <c r="T82"/>
  <c r="S82"/>
  <c r="R82"/>
  <c r="Q82"/>
  <c r="P82"/>
  <c r="O82"/>
  <c r="M82"/>
  <c r="L82"/>
  <c r="K82"/>
  <c r="J82"/>
  <c r="I82"/>
  <c r="H82"/>
  <c r="G82"/>
  <c r="F82"/>
  <c r="E82"/>
  <c r="D82"/>
  <c r="C82"/>
  <c r="B82"/>
  <c r="AD79"/>
  <c r="AC79"/>
  <c r="AB79"/>
  <c r="AA79"/>
  <c r="Z79"/>
  <c r="Y79"/>
  <c r="X79"/>
  <c r="W79"/>
  <c r="V79"/>
  <c r="U79"/>
  <c r="T79"/>
  <c r="S79"/>
  <c r="R79"/>
  <c r="Q79"/>
  <c r="P79"/>
  <c r="O79"/>
  <c r="M79"/>
  <c r="L79"/>
  <c r="K79"/>
  <c r="J79"/>
  <c r="I79"/>
  <c r="H79"/>
  <c r="G79"/>
  <c r="E79"/>
  <c r="D79"/>
  <c r="C79"/>
  <c r="B79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D70"/>
  <c r="AC70"/>
  <c r="AB70"/>
  <c r="AA70"/>
  <c r="Z70"/>
  <c r="Y70"/>
  <c r="X70"/>
  <c r="W70"/>
  <c r="V70"/>
  <c r="U70"/>
  <c r="T70"/>
  <c r="S70"/>
  <c r="R70"/>
  <c r="Q70"/>
  <c r="P70"/>
  <c r="O70"/>
  <c r="M70"/>
  <c r="L70"/>
  <c r="K70"/>
  <c r="J70"/>
  <c r="I70"/>
  <c r="H70"/>
  <c r="G70"/>
  <c r="F70"/>
  <c r="E70"/>
  <c r="D70"/>
  <c r="C70"/>
  <c r="B70"/>
  <c r="AD61"/>
  <c r="AC61"/>
  <c r="AB61"/>
  <c r="AA61"/>
  <c r="Z61"/>
  <c r="Y61"/>
  <c r="X61"/>
  <c r="W61"/>
  <c r="V61"/>
  <c r="U61"/>
  <c r="S61"/>
  <c r="R61"/>
  <c r="Q61"/>
  <c r="P61"/>
  <c r="O61"/>
  <c r="M61"/>
  <c r="L61"/>
  <c r="K61"/>
  <c r="J61"/>
  <c r="I61"/>
  <c r="H61"/>
  <c r="G61"/>
  <c r="F61"/>
  <c r="E61"/>
  <c r="D61"/>
  <c r="C61"/>
  <c r="B61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D46"/>
  <c r="AC46"/>
  <c r="AB46"/>
  <c r="AA46"/>
  <c r="Z46"/>
  <c r="Y46"/>
  <c r="X46"/>
  <c r="W46"/>
  <c r="V46"/>
  <c r="U46"/>
  <c r="T46"/>
  <c r="S46"/>
  <c r="R46"/>
  <c r="Q46"/>
  <c r="P46"/>
  <c r="O46"/>
  <c r="M46"/>
  <c r="L46"/>
  <c r="K46"/>
  <c r="J46"/>
  <c r="I46"/>
  <c r="H46"/>
  <c r="G46"/>
  <c r="F46"/>
  <c r="E46"/>
  <c r="D46"/>
  <c r="C46"/>
  <c r="B46"/>
  <c r="AD29"/>
  <c r="AC29"/>
  <c r="AB29"/>
  <c r="AA29"/>
  <c r="Z29"/>
  <c r="Y29"/>
  <c r="X29"/>
  <c r="W29"/>
  <c r="V29"/>
  <c r="U29"/>
  <c r="S29"/>
  <c r="R29"/>
  <c r="Q29"/>
  <c r="P29"/>
  <c r="O29"/>
  <c r="M29"/>
  <c r="L29"/>
  <c r="K29"/>
  <c r="J29"/>
  <c r="I29"/>
  <c r="H29"/>
  <c r="G29"/>
  <c r="F29"/>
  <c r="E29"/>
  <c r="D29"/>
  <c r="C29"/>
  <c r="B29"/>
  <c r="AD25"/>
  <c r="AC25"/>
  <c r="AB25"/>
  <c r="AA25"/>
  <c r="Z25"/>
  <c r="Y25"/>
  <c r="X25"/>
  <c r="W25"/>
  <c r="V25"/>
  <c r="U25"/>
  <c r="T25"/>
  <c r="S25"/>
  <c r="R25"/>
  <c r="Q25"/>
  <c r="P25"/>
  <c r="O25"/>
  <c r="M25"/>
  <c r="L25"/>
  <c r="K25"/>
  <c r="J25"/>
  <c r="I25"/>
  <c r="H25"/>
  <c r="G25"/>
  <c r="F25"/>
  <c r="E25"/>
  <c r="D25"/>
  <c r="C25"/>
  <c r="B25"/>
  <c r="AD19"/>
  <c r="AC19"/>
  <c r="AB19"/>
  <c r="AA19"/>
  <c r="Z19"/>
  <c r="Y19"/>
  <c r="X19"/>
  <c r="W19"/>
  <c r="V19"/>
  <c r="U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D14"/>
  <c r="C14"/>
  <c r="B14"/>
  <c r="C30" i="5"/>
  <c r="C42" i="4"/>
  <c r="D30" i="5"/>
  <c r="F30"/>
  <c r="H30"/>
  <c r="J30"/>
  <c r="L30"/>
  <c r="N30"/>
  <c r="P30"/>
  <c r="R30"/>
  <c r="T30"/>
  <c r="V30"/>
  <c r="X30"/>
  <c r="Z30"/>
  <c r="AB30"/>
  <c r="AD30"/>
  <c r="B30"/>
  <c r="B45" i="2"/>
  <c r="AD40" i="1"/>
  <c r="AD187"/>
  <c r="AC40"/>
  <c r="AC187"/>
  <c r="AB40"/>
  <c r="AB187"/>
  <c r="AA40"/>
  <c r="AA187"/>
  <c r="Z40"/>
  <c r="Z187"/>
  <c r="Y40"/>
  <c r="Y187"/>
  <c r="X40"/>
  <c r="W40"/>
  <c r="W187"/>
  <c r="X187"/>
  <c r="V40"/>
  <c r="U40"/>
  <c r="U187"/>
  <c r="V187"/>
  <c r="T40"/>
  <c r="S40"/>
  <c r="S187"/>
  <c r="R40"/>
  <c r="R187"/>
  <c r="Q40"/>
  <c r="Q187"/>
  <c r="P40"/>
  <c r="P187"/>
  <c r="O40"/>
  <c r="O187"/>
  <c r="N40"/>
  <c r="N187"/>
  <c r="M40"/>
  <c r="M187"/>
  <c r="L40"/>
  <c r="L187"/>
  <c r="K40"/>
  <c r="K187"/>
  <c r="J40"/>
  <c r="J187"/>
  <c r="I40"/>
  <c r="I187"/>
  <c r="H40"/>
  <c r="H187"/>
  <c r="G40"/>
  <c r="G187"/>
  <c r="F40"/>
  <c r="F187"/>
  <c r="E40"/>
  <c r="E187"/>
  <c r="D40"/>
  <c r="D187"/>
  <c r="C40"/>
  <c r="C187"/>
  <c r="B40"/>
  <c r="B187"/>
  <c r="E40" i="8"/>
  <c r="D40"/>
  <c r="C22"/>
  <c r="C16"/>
  <c r="C15"/>
  <c r="C14"/>
  <c r="C13"/>
  <c r="C11"/>
  <c r="C10"/>
  <c r="C40"/>
  <c r="V44" i="3"/>
  <c r="V43"/>
  <c r="V32"/>
  <c r="V30"/>
  <c r="V17"/>
  <c r="V16"/>
  <c r="V44" i="2"/>
  <c r="V42"/>
  <c r="V39"/>
  <c r="V40"/>
  <c r="V31"/>
  <c r="V32"/>
  <c r="V25"/>
  <c r="V26"/>
  <c r="V18"/>
  <c r="V15"/>
  <c r="V169" i="6"/>
  <c r="V168"/>
  <c r="V167"/>
  <c r="V166"/>
  <c r="V165"/>
  <c r="V164"/>
  <c r="V163"/>
  <c r="V159"/>
  <c r="V158"/>
  <c r="V157"/>
  <c r="V156"/>
  <c r="V155"/>
  <c r="V154"/>
  <c r="V153"/>
  <c r="V144"/>
  <c r="V143"/>
  <c r="V142"/>
  <c r="V141"/>
  <c r="V134"/>
  <c r="V139"/>
  <c r="V138"/>
  <c r="V131"/>
  <c r="V130"/>
  <c r="V129"/>
  <c r="V128"/>
  <c r="V127"/>
  <c r="V123"/>
  <c r="V122"/>
  <c r="V121"/>
  <c r="V113"/>
  <c r="V112"/>
  <c r="V111"/>
  <c r="V108"/>
  <c r="V107"/>
  <c r="V106"/>
  <c r="V103"/>
  <c r="V102"/>
  <c r="V101"/>
  <c r="V100"/>
  <c r="V99"/>
  <c r="V96"/>
  <c r="V95"/>
  <c r="V94"/>
  <c r="V93"/>
  <c r="V90"/>
  <c r="V89"/>
  <c r="V88"/>
  <c r="V87"/>
  <c r="V86"/>
  <c r="V85"/>
  <c r="V84"/>
  <c r="V83"/>
  <c r="V80"/>
  <c r="V79"/>
  <c r="V78"/>
  <c r="V77"/>
  <c r="V76"/>
  <c r="V72"/>
  <c r="V71"/>
  <c r="V70"/>
  <c r="V62"/>
  <c r="V61"/>
  <c r="V55"/>
  <c r="V54"/>
  <c r="V53"/>
  <c r="V50"/>
  <c r="V49"/>
  <c r="V48"/>
  <c r="V47"/>
  <c r="V46"/>
  <c r="V45"/>
  <c r="V44"/>
  <c r="V41"/>
  <c r="V40"/>
  <c r="V39"/>
  <c r="V36"/>
  <c r="V35"/>
  <c r="V34"/>
  <c r="V33"/>
  <c r="V32"/>
  <c r="V31"/>
  <c r="V30"/>
  <c r="V27"/>
  <c r="V26"/>
  <c r="V25"/>
  <c r="V24"/>
  <c r="V23"/>
  <c r="V20"/>
  <c r="V19"/>
  <c r="V16"/>
  <c r="V15"/>
  <c r="V14"/>
  <c r="V13"/>
  <c r="AD63" i="2"/>
  <c r="AC63"/>
  <c r="AB63"/>
  <c r="AA63"/>
  <c r="Z63"/>
  <c r="W63"/>
  <c r="U63"/>
  <c r="U64"/>
  <c r="V64"/>
  <c r="U109" i="6"/>
  <c r="V109"/>
  <c r="AC21"/>
  <c r="U21"/>
  <c r="D21"/>
  <c r="V21"/>
  <c r="B21"/>
  <c r="D51"/>
  <c r="V51"/>
  <c r="S171"/>
  <c r="Q171"/>
  <c r="P171"/>
  <c r="O171"/>
  <c r="M171"/>
  <c r="K171"/>
  <c r="J171"/>
  <c r="I171"/>
  <c r="H171"/>
  <c r="B161"/>
  <c r="E161"/>
  <c r="AC37"/>
  <c r="W170"/>
  <c r="W171"/>
  <c r="AD45" i="2"/>
  <c r="AC45"/>
  <c r="Z45"/>
  <c r="W45"/>
  <c r="U45"/>
  <c r="R45"/>
  <c r="R64"/>
  <c r="AC56" i="6"/>
  <c r="W56"/>
  <c r="U56"/>
  <c r="V56"/>
  <c r="F56"/>
  <c r="AC51"/>
  <c r="AC170"/>
  <c r="AC171"/>
  <c r="U170"/>
  <c r="L161"/>
  <c r="D170"/>
  <c r="D151"/>
  <c r="D171"/>
  <c r="U151"/>
  <c r="U145"/>
  <c r="V145"/>
  <c r="D145"/>
  <c r="D136"/>
  <c r="E136"/>
  <c r="D119"/>
  <c r="W104"/>
  <c r="U104"/>
  <c r="V104"/>
  <c r="N104"/>
  <c r="D104"/>
  <c r="D109"/>
  <c r="E109"/>
  <c r="D97"/>
  <c r="V97"/>
  <c r="U91"/>
  <c r="V91"/>
  <c r="D91"/>
  <c r="D68"/>
  <c r="E68"/>
  <c r="D56"/>
  <c r="D42"/>
  <c r="V42"/>
  <c r="W37"/>
  <c r="U37"/>
  <c r="V37"/>
  <c r="V170"/>
  <c r="D132"/>
  <c r="E132"/>
  <c r="U81"/>
  <c r="V81"/>
  <c r="D81"/>
  <c r="E81"/>
  <c r="U74"/>
  <c r="V74"/>
  <c r="D74"/>
  <c r="W51"/>
  <c r="U51"/>
  <c r="R51"/>
  <c r="N51"/>
  <c r="AD161"/>
  <c r="AD171"/>
  <c r="AC161"/>
  <c r="AB161"/>
  <c r="AB171"/>
  <c r="AA161"/>
  <c r="AA171"/>
  <c r="Z161"/>
  <c r="Z171"/>
  <c r="Y161"/>
  <c r="Y171"/>
  <c r="W161"/>
  <c r="U161"/>
  <c r="U171"/>
  <c r="D161"/>
  <c r="W125"/>
  <c r="U125"/>
  <c r="R125"/>
  <c r="R171"/>
  <c r="N125"/>
  <c r="D125"/>
  <c r="E125"/>
  <c r="R28"/>
  <c r="N28"/>
  <c r="F151"/>
  <c r="B151"/>
  <c r="E150"/>
  <c r="D114"/>
  <c r="V114"/>
  <c r="E112"/>
  <c r="V125"/>
  <c r="V161"/>
  <c r="N171"/>
  <c r="U46" i="3"/>
  <c r="AD46"/>
  <c r="AC46"/>
  <c r="AB46"/>
  <c r="AA46"/>
  <c r="Z46"/>
  <c r="Y46"/>
  <c r="W46"/>
  <c r="K46"/>
  <c r="J46"/>
  <c r="Y64" i="2"/>
  <c r="AD20"/>
  <c r="AD64"/>
  <c r="AC20"/>
  <c r="AC64"/>
  <c r="AB20"/>
  <c r="AB64"/>
  <c r="AA20"/>
  <c r="AA64"/>
  <c r="Z20"/>
  <c r="Z64"/>
  <c r="W20"/>
  <c r="X20"/>
  <c r="W64"/>
  <c r="U20"/>
  <c r="S64"/>
  <c r="Q20"/>
  <c r="Q64"/>
  <c r="P20"/>
  <c r="P64"/>
  <c r="O20"/>
  <c r="O64"/>
  <c r="N64"/>
  <c r="AC17" i="6"/>
  <c r="W17"/>
  <c r="U17"/>
  <c r="V17"/>
  <c r="D45" i="3"/>
  <c r="V45"/>
  <c r="X44" i="6"/>
  <c r="G48"/>
  <c r="G44"/>
  <c r="D37"/>
  <c r="D28"/>
  <c r="V28"/>
  <c r="E19"/>
  <c r="D17"/>
  <c r="E17"/>
  <c r="E169"/>
  <c r="E168"/>
  <c r="E167"/>
  <c r="E166"/>
  <c r="E165"/>
  <c r="E164"/>
  <c r="E163"/>
  <c r="E160"/>
  <c r="E159"/>
  <c r="E158"/>
  <c r="E157"/>
  <c r="E156"/>
  <c r="E155"/>
  <c r="E154"/>
  <c r="E153"/>
  <c r="E151"/>
  <c r="E149"/>
  <c r="E148"/>
  <c r="E147"/>
  <c r="E144"/>
  <c r="E143"/>
  <c r="E142"/>
  <c r="E141"/>
  <c r="E139"/>
  <c r="E135"/>
  <c r="E134"/>
  <c r="E131"/>
  <c r="E130"/>
  <c r="E129"/>
  <c r="E128"/>
  <c r="E127"/>
  <c r="E124"/>
  <c r="E123"/>
  <c r="E122"/>
  <c r="E121"/>
  <c r="E118"/>
  <c r="E117"/>
  <c r="E116"/>
  <c r="E113"/>
  <c r="E111"/>
  <c r="E108"/>
  <c r="E107"/>
  <c r="E106"/>
  <c r="E103"/>
  <c r="E102"/>
  <c r="E101"/>
  <c r="E100"/>
  <c r="E99"/>
  <c r="E96"/>
  <c r="E95"/>
  <c r="E94"/>
  <c r="E93"/>
  <c r="E90"/>
  <c r="E89"/>
  <c r="E88"/>
  <c r="E87"/>
  <c r="E86"/>
  <c r="E85"/>
  <c r="E84"/>
  <c r="E83"/>
  <c r="E80"/>
  <c r="E79"/>
  <c r="E78"/>
  <c r="E77"/>
  <c r="E76"/>
  <c r="E73"/>
  <c r="E72"/>
  <c r="E71"/>
  <c r="E70"/>
  <c r="E67"/>
  <c r="E66"/>
  <c r="E65"/>
  <c r="E64"/>
  <c r="E61"/>
  <c r="E59"/>
  <c r="E58"/>
  <c r="E55"/>
  <c r="E53"/>
  <c r="E50"/>
  <c r="E49"/>
  <c r="E48"/>
  <c r="E47"/>
  <c r="E46"/>
  <c r="E45"/>
  <c r="E44"/>
  <c r="E41"/>
  <c r="E40"/>
  <c r="E39"/>
  <c r="E36"/>
  <c r="E35"/>
  <c r="E34"/>
  <c r="E31"/>
  <c r="E30"/>
  <c r="E27"/>
  <c r="E26"/>
  <c r="E25"/>
  <c r="D63" i="2"/>
  <c r="V63"/>
  <c r="D42" i="3"/>
  <c r="D45" i="2"/>
  <c r="V45"/>
  <c r="D20"/>
  <c r="D18" i="3"/>
  <c r="D46"/>
  <c r="E11" i="2"/>
  <c r="E13"/>
  <c r="V18" i="3"/>
  <c r="D64" i="2"/>
  <c r="E64"/>
  <c r="V20"/>
  <c r="M63"/>
  <c r="M45"/>
  <c r="M64"/>
  <c r="M20"/>
  <c r="L63"/>
  <c r="L45"/>
  <c r="L20"/>
  <c r="I63"/>
  <c r="I45"/>
  <c r="I64"/>
  <c r="I20"/>
  <c r="F63"/>
  <c r="F45"/>
  <c r="F20"/>
  <c r="M42" i="3"/>
  <c r="M32"/>
  <c r="M18"/>
  <c r="M46"/>
  <c r="L42"/>
  <c r="L32"/>
  <c r="L18"/>
  <c r="L46"/>
  <c r="I42"/>
  <c r="I32"/>
  <c r="I18"/>
  <c r="F42"/>
  <c r="F32"/>
  <c r="F18"/>
  <c r="C45"/>
  <c r="C32"/>
  <c r="C18"/>
  <c r="C46"/>
  <c r="L170" i="6"/>
  <c r="L171"/>
  <c r="L145"/>
  <c r="L136"/>
  <c r="L132"/>
  <c r="L125"/>
  <c r="L104"/>
  <c r="L91"/>
  <c r="L81"/>
  <c r="L74"/>
  <c r="L56"/>
  <c r="L51"/>
  <c r="L28"/>
  <c r="L17"/>
  <c r="F170"/>
  <c r="F161"/>
  <c r="F145"/>
  <c r="F136"/>
  <c r="F132"/>
  <c r="F125"/>
  <c r="F104"/>
  <c r="F91"/>
  <c r="F81"/>
  <c r="F74"/>
  <c r="F51"/>
  <c r="F28"/>
  <c r="F17"/>
  <c r="G17"/>
  <c r="G171"/>
  <c r="B170"/>
  <c r="B171"/>
  <c r="B145"/>
  <c r="E145"/>
  <c r="B136"/>
  <c r="B132"/>
  <c r="B125"/>
  <c r="B119"/>
  <c r="E119"/>
  <c r="B114"/>
  <c r="B109"/>
  <c r="B104"/>
  <c r="E104"/>
  <c r="B97"/>
  <c r="E97"/>
  <c r="B91"/>
  <c r="E91"/>
  <c r="B81"/>
  <c r="B74"/>
  <c r="E74"/>
  <c r="B68"/>
  <c r="B62"/>
  <c r="E62"/>
  <c r="B56"/>
  <c r="E56"/>
  <c r="B51"/>
  <c r="E51"/>
  <c r="B42"/>
  <c r="B37"/>
  <c r="E37"/>
  <c r="B28"/>
  <c r="E28"/>
  <c r="E21"/>
  <c r="B17"/>
  <c r="I46" i="3"/>
  <c r="F46"/>
  <c r="F171" i="6"/>
  <c r="E42"/>
  <c r="E170"/>
  <c r="F64" i="2"/>
  <c r="L64"/>
  <c r="B45" i="3"/>
  <c r="B42"/>
  <c r="B32"/>
  <c r="B18"/>
  <c r="B46"/>
  <c r="C63" i="2"/>
  <c r="C45"/>
  <c r="C20"/>
  <c r="B63"/>
  <c r="B36"/>
  <c r="B20"/>
  <c r="B64"/>
  <c r="C64"/>
  <c r="V132" i="6"/>
  <c r="V136"/>
  <c r="E45" i="3"/>
  <c r="E114" i="6"/>
  <c r="E171"/>
</calcChain>
</file>

<file path=xl/sharedStrings.xml><?xml version="1.0" encoding="utf-8"?>
<sst xmlns="http://schemas.openxmlformats.org/spreadsheetml/2006/main" count="833" uniqueCount="271">
  <si>
    <t>самцы во время гона</t>
  </si>
  <si>
    <t>до 1 года</t>
  </si>
  <si>
    <t>Наименование муниципальных образований (районы, округа), охотничьих угодий, иных территорий</t>
  </si>
  <si>
    <t xml:space="preserve">Площадь категорий среды обитания охотничьих ресурсов охотничьего угодья, иной территории на которую определялась численность вида охотничьих ресурсов, тыс. га </t>
  </si>
  <si>
    <t>Численность вида охотничьих ресурсов, от которой устанавливалась квота (объём) добычи, особей</t>
  </si>
  <si>
    <t>Плотность населения охотничьих ресурсов, расчитанная для установления квоты добычи на период с 1 августа текущего года до 1 августа следующего года (особей на 1000 га площади категории среды обитания, на которую определялась численность данного вида охотничьих ресурсов)</t>
  </si>
  <si>
    <t>Предыдущий год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</si>
  <si>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</si>
  <si>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</si>
  <si>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</si>
  <si>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</si>
  <si>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</si>
  <si>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</si>
  <si>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</si>
  <si>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с неокостеневшими рогами (пантами</t>
  </si>
  <si>
    <t>самцы каберги</t>
  </si>
  <si>
    <t>без разделения по половому признаку</t>
  </si>
  <si>
    <t xml:space="preserve">освоение квоты,% </t>
  </si>
  <si>
    <t>Предстоящий год</t>
  </si>
  <si>
    <t>Максимально возможная квота (объем) добычи, особей</t>
  </si>
  <si>
    <t>Устанавливаемая квота добычи, особей</t>
  </si>
  <si>
    <t>в% от численности</t>
  </si>
  <si>
    <t xml:space="preserve">Всего </t>
  </si>
  <si>
    <t>в том числедля КМНС, особей</t>
  </si>
  <si>
    <t>2020_ -  2021г.</t>
  </si>
  <si>
    <t>2021 -  2022 г.</t>
  </si>
  <si>
    <t xml:space="preserve">          Квоты  </t>
  </si>
  <si>
    <t xml:space="preserve">      на период с 1 августа 2021 г. до 1 августа 2022 г.</t>
  </si>
  <si>
    <t>Итого:</t>
  </si>
  <si>
    <t>Багаевский район</t>
  </si>
  <si>
    <t>Багаевское</t>
  </si>
  <si>
    <t>Красненское</t>
  </si>
  <si>
    <t>Быстрянский лиман</t>
  </si>
  <si>
    <t>Белокалитвинский район</t>
  </si>
  <si>
    <t>Краснодонецкое</t>
  </si>
  <si>
    <t>Березовское</t>
  </si>
  <si>
    <t>Боковский район</t>
  </si>
  <si>
    <t>Поповское</t>
  </si>
  <si>
    <t>Боковское</t>
  </si>
  <si>
    <t>Верхнедонской район</t>
  </si>
  <si>
    <t>Казанское</t>
  </si>
  <si>
    <t>Мигулинское</t>
  </si>
  <si>
    <t>Дубровский ПООУ</t>
  </si>
  <si>
    <t xml:space="preserve">Вешенский ПООУ </t>
  </si>
  <si>
    <t>Быковское</t>
  </si>
  <si>
    <t>ООУ</t>
  </si>
  <si>
    <t>Волгодонской район</t>
  </si>
  <si>
    <t>Дубенцовское</t>
  </si>
  <si>
    <t>Романовское</t>
  </si>
  <si>
    <t>Зимовниковский район</t>
  </si>
  <si>
    <t>Верхоломовское</t>
  </si>
  <si>
    <t>Каменский район</t>
  </si>
  <si>
    <t>Донецкое</t>
  </si>
  <si>
    <t>Каменский ПООУ</t>
  </si>
  <si>
    <t>Каменское</t>
  </si>
  <si>
    <t>Кашарский район</t>
  </si>
  <si>
    <t>Первомайское</t>
  </si>
  <si>
    <t>Верхнесвечниковское</t>
  </si>
  <si>
    <t>Вяжинское</t>
  </si>
  <si>
    <t>Новопавловское</t>
  </si>
  <si>
    <t>Красносулинский район</t>
  </si>
  <si>
    <t>Константиновский район</t>
  </si>
  <si>
    <t>Авиловское</t>
  </si>
  <si>
    <t>Константиновское</t>
  </si>
  <si>
    <t>Кундрюченское</t>
  </si>
  <si>
    <t>Почтовское</t>
  </si>
  <si>
    <t>Куйбышевский район</t>
  </si>
  <si>
    <t>Куйбышевское</t>
  </si>
  <si>
    <t>Мартыновский район</t>
  </si>
  <si>
    <t>Милютинский район</t>
  </si>
  <si>
    <t>Маньково-Березовское</t>
  </si>
  <si>
    <t>Милютинское</t>
  </si>
  <si>
    <t>Матвеево-Курганское</t>
  </si>
  <si>
    <t>Алексеевское</t>
  </si>
  <si>
    <t>Миллеровский район</t>
  </si>
  <si>
    <t>Калитвянское</t>
  </si>
  <si>
    <t>Фоминское</t>
  </si>
  <si>
    <t>Туриловское</t>
  </si>
  <si>
    <t>Дегтевское</t>
  </si>
  <si>
    <t>Мальчевское</t>
  </si>
  <si>
    <t>Пригородное</t>
  </si>
  <si>
    <t>Миллеровское</t>
  </si>
  <si>
    <t>Морозовский район</t>
  </si>
  <si>
    <t>Вознесенское</t>
  </si>
  <si>
    <t>Чекаловское</t>
  </si>
  <si>
    <t>Вишневское</t>
  </si>
  <si>
    <t>Тузловское</t>
  </si>
  <si>
    <t>Обливский район</t>
  </si>
  <si>
    <t>Солонецкое</t>
  </si>
  <si>
    <t>Чирское</t>
  </si>
  <si>
    <t>Александровское</t>
  </si>
  <si>
    <t>Семикаракорский район</t>
  </si>
  <si>
    <t xml:space="preserve">Манычский ПООУ </t>
  </si>
  <si>
    <t>Висловское</t>
  </si>
  <si>
    <t>Нижнесальское</t>
  </si>
  <si>
    <t>Советский район</t>
  </si>
  <si>
    <t>Чернышевское</t>
  </si>
  <si>
    <t>Чистяковское</t>
  </si>
  <si>
    <t>Куртлакское</t>
  </si>
  <si>
    <t>Тарасовский район</t>
  </si>
  <si>
    <t>Ефремово-Степановское</t>
  </si>
  <si>
    <t>Колушкинское</t>
  </si>
  <si>
    <t>Митякинский ПООУ</t>
  </si>
  <si>
    <t>Большинское</t>
  </si>
  <si>
    <t>Колодезянское</t>
  </si>
  <si>
    <t>Тарасовское</t>
  </si>
  <si>
    <t>Тацинский район</t>
  </si>
  <si>
    <t>Качалинское</t>
  </si>
  <si>
    <t>Чертковский район</t>
  </si>
  <si>
    <t>Виноградовское</t>
  </si>
  <si>
    <t>Журавское</t>
  </si>
  <si>
    <t>Щедровское</t>
  </si>
  <si>
    <t>Лозовское</t>
  </si>
  <si>
    <t>Чертковское</t>
  </si>
  <si>
    <t>Зубрилинское</t>
  </si>
  <si>
    <t>Усть-Донецкий район</t>
  </si>
  <si>
    <t>Усть-Донецкое</t>
  </si>
  <si>
    <t>Сусатско-Донское</t>
  </si>
  <si>
    <t>Цимлянский район</t>
  </si>
  <si>
    <t>Дубравное</t>
  </si>
  <si>
    <t>Хорошевское</t>
  </si>
  <si>
    <t>Новоцимлянское</t>
  </si>
  <si>
    <t>Шолоховский район</t>
  </si>
  <si>
    <t>Придонское</t>
  </si>
  <si>
    <t>Лесной патруль</t>
  </si>
  <si>
    <t>Левобережный</t>
  </si>
  <si>
    <t>Всего по области:</t>
  </si>
  <si>
    <t>добычи оленя европейского в Ростовской области</t>
  </si>
  <si>
    <t>Азовский район</t>
  </si>
  <si>
    <t>Александровский ПООУ</t>
  </si>
  <si>
    <t>ГПЗ "Горненский"</t>
  </si>
  <si>
    <t>Мартыновский    охотничий клуб</t>
  </si>
  <si>
    <t>Чертковскои район</t>
  </si>
  <si>
    <t xml:space="preserve">Вешинский ПООУ </t>
  </si>
  <si>
    <t>добычи оленя пятнистого в Ростовской области</t>
  </si>
  <si>
    <t>Азовский ПООУ</t>
  </si>
  <si>
    <t>Зерноградский район</t>
  </si>
  <si>
    <t>Дельта Дона</t>
  </si>
  <si>
    <t>добычи лани в Ростовской области</t>
  </si>
  <si>
    <t>ИТОГО:</t>
  </si>
  <si>
    <t>Вешенский ПООУ</t>
  </si>
  <si>
    <t>Манычский ПООУ</t>
  </si>
  <si>
    <t>Северодонецкое</t>
  </si>
  <si>
    <t>Горненский</t>
  </si>
  <si>
    <t>добычи барсукав Ростовской области</t>
  </si>
  <si>
    <t>Кременное</t>
  </si>
  <si>
    <t xml:space="preserve">Литвиновское </t>
  </si>
  <si>
    <t>Грачевское</t>
  </si>
  <si>
    <t>Краснозоринское</t>
  </si>
  <si>
    <t>Шумилинское</t>
  </si>
  <si>
    <t xml:space="preserve">Вишневецкое </t>
  </si>
  <si>
    <t>Верхнегрековское</t>
  </si>
  <si>
    <t>Подтелковское</t>
  </si>
  <si>
    <t>М.-Курганский район</t>
  </si>
  <si>
    <t>Анастасьевское</t>
  </si>
  <si>
    <t>Политотдельское</t>
  </si>
  <si>
    <t>М.Березовское</t>
  </si>
  <si>
    <t>Долинное</t>
  </si>
  <si>
    <t>Сухая балка</t>
  </si>
  <si>
    <t>Неклиновский район</t>
  </si>
  <si>
    <t>Неклиновское</t>
  </si>
  <si>
    <t>Мичуринское</t>
  </si>
  <si>
    <t>Советинское</t>
  </si>
  <si>
    <t xml:space="preserve">Березовское </t>
  </si>
  <si>
    <t xml:space="preserve">Чирское </t>
  </si>
  <si>
    <t>Песчанокопский район</t>
  </si>
  <si>
    <t>Песчанокопское</t>
  </si>
  <si>
    <t>Заречное</t>
  </si>
  <si>
    <t xml:space="preserve">Кабарда </t>
  </si>
  <si>
    <t>Р.-Несветайский район</t>
  </si>
  <si>
    <t>Бурбуковское</t>
  </si>
  <si>
    <t>Золотаревское</t>
  </si>
  <si>
    <t>Ефремо-Степановское</t>
  </si>
  <si>
    <t>Тацинское</t>
  </si>
  <si>
    <t>Степное</t>
  </si>
  <si>
    <t>Целинский район</t>
  </si>
  <si>
    <t>Ворошиловское</t>
  </si>
  <si>
    <t>Кировское</t>
  </si>
  <si>
    <t>Сладкобалковское</t>
  </si>
  <si>
    <t>Целинское</t>
  </si>
  <si>
    <t>Маньково-Калитвинское</t>
  </si>
  <si>
    <t>Меркуловское</t>
  </si>
  <si>
    <t>Вешенский ПООУ№6</t>
  </si>
  <si>
    <t>ООУ №1(Шолоховский р-н)</t>
  </si>
  <si>
    <t>ООУ №2(Шолоховский р-н)</t>
  </si>
  <si>
    <t>Орловский  район</t>
  </si>
  <si>
    <t>г/з "Островной"</t>
  </si>
  <si>
    <t>в т.ч. добыча в целях акклиматизации, переселения, гибридизации охотничьих ресурсов</t>
  </si>
  <si>
    <t xml:space="preserve"> </t>
  </si>
  <si>
    <t>Всего по области</t>
  </si>
  <si>
    <t>п/п</t>
  </si>
  <si>
    <t>Лось</t>
  </si>
  <si>
    <t>Олень европейский</t>
  </si>
  <si>
    <t>Лань</t>
  </si>
  <si>
    <t>Олень пятнистый</t>
  </si>
  <si>
    <t>Барсук</t>
  </si>
  <si>
    <t>освоение лимита</t>
  </si>
  <si>
    <t>численность видов охотничьих ресурсов</t>
  </si>
  <si>
    <t>всего</t>
  </si>
  <si>
    <t>в том числе для КМНС</t>
  </si>
  <si>
    <t>Устанавливаемый лимит добычи, особей</t>
  </si>
  <si>
    <t>в том числе</t>
  </si>
  <si>
    <t>взрослые животные (старше 1 года)</t>
  </si>
  <si>
    <t>Вид охотничьих ресурсов</t>
  </si>
  <si>
    <t>Числ-сть вида охотресурсов, от которой устанавливалась квота (объём) добычи, особей</t>
  </si>
  <si>
    <t>самцы с неокостеневшими рогами (пантами)</t>
  </si>
  <si>
    <t>Численность вида охотничьих ресурсов, от которой устанавливалась квота  добычи, особей</t>
  </si>
  <si>
    <t>Максимально возможная квота добычи, особей</t>
  </si>
  <si>
    <t>Начальник управления развития охотничьего хозяйства</t>
  </si>
  <si>
    <t>и использования объектов животного мира</t>
  </si>
  <si>
    <t>А.Ю. Хаустов</t>
  </si>
  <si>
    <t>добыча особей</t>
  </si>
  <si>
    <t>лимит добычи особей</t>
  </si>
  <si>
    <t>Лимиты добычи охотничьих ресурсов в Ростовской области</t>
  </si>
  <si>
    <t>Косуля европейская</t>
  </si>
  <si>
    <t>2019-2020</t>
  </si>
  <si>
    <t>КОСУЛЯ</t>
  </si>
  <si>
    <t>ИТОГО</t>
  </si>
  <si>
    <t>Аксайский район</t>
  </si>
  <si>
    <t>Аксайское</t>
  </si>
  <si>
    <t>Истоминское</t>
  </si>
  <si>
    <t>Литвиновское</t>
  </si>
  <si>
    <t>Поцелуевское</t>
  </si>
  <si>
    <t>Волгодонское</t>
  </si>
  <si>
    <t>Дубовский район</t>
  </si>
  <si>
    <t>Подгорненское</t>
  </si>
  <si>
    <t>Ильичевское</t>
  </si>
  <si>
    <t>Старостаничное</t>
  </si>
  <si>
    <t>Вишневецкое</t>
  </si>
  <si>
    <t>Северо-Донецкое</t>
  </si>
  <si>
    <t>ООУ Кашарский район</t>
  </si>
  <si>
    <t xml:space="preserve"> "Горненский "</t>
  </si>
  <si>
    <t xml:space="preserve"> Мартыновский охот. клуб</t>
  </si>
  <si>
    <t>Мартыновское</t>
  </si>
  <si>
    <t>ООУ Милютинский район</t>
  </si>
  <si>
    <t>Матвеево-Курганский район</t>
  </si>
  <si>
    <t>Сухая Балка</t>
  </si>
  <si>
    <t>Волошинское</t>
  </si>
  <si>
    <t>Мясниковский район</t>
  </si>
  <si>
    <t>ООУ Обливский район</t>
  </si>
  <si>
    <t>Орловский район</t>
  </si>
  <si>
    <t>Красноармейское</t>
  </si>
  <si>
    <t>Орловское</t>
  </si>
  <si>
    <t>Пролетарский район</t>
  </si>
  <si>
    <t>Ковриновское</t>
  </si>
  <si>
    <t>Родионово-Несветайский район</t>
  </si>
  <si>
    <t>Бугровское</t>
  </si>
  <si>
    <t>ООУ Советский район</t>
  </si>
  <si>
    <t>Зеленовское</t>
  </si>
  <si>
    <t>ООУ Тарасовский район</t>
  </si>
  <si>
    <t>ООУ Тацинский район</t>
  </si>
  <si>
    <t>ООУ Чертковский район</t>
  </si>
  <si>
    <t>Маньково-Калитвенское</t>
  </si>
  <si>
    <t xml:space="preserve">Кундрюченское </t>
  </si>
  <si>
    <t>Островной</t>
  </si>
  <si>
    <t xml:space="preserve">Вешинский ПООУ      </t>
  </si>
  <si>
    <t xml:space="preserve">Вешенский ПООУ (уч.№6)     </t>
  </si>
  <si>
    <t>добычи лося в Ростовской области</t>
  </si>
  <si>
    <t>2021_ -  2022г.</t>
  </si>
  <si>
    <t>2022 -  2023 г.</t>
  </si>
  <si>
    <t>добычи косули европейской в Ростовской области</t>
  </si>
  <si>
    <t xml:space="preserve">      на период с 1 августа 2022 г. до 1 августа 2023 г.</t>
  </si>
  <si>
    <t>2021-2022</t>
  </si>
  <si>
    <t>2022-2023</t>
  </si>
  <si>
    <t>Веселовское</t>
  </si>
  <si>
    <t>5*</t>
  </si>
  <si>
    <t>Подтелковскок</t>
  </si>
  <si>
    <t>Проект</t>
  </si>
  <si>
    <r>
      <t xml:space="preserve">ООУ </t>
    </r>
    <r>
      <rPr>
        <i/>
        <sz val="8"/>
        <rFont val="Times New Roman"/>
        <family val="1"/>
        <charset val="204"/>
      </rPr>
      <t>№ 1</t>
    </r>
  </si>
  <si>
    <t>2022 -  20223г.</t>
  </si>
  <si>
    <t>на период с 1 августа 2022 г по 1 августа 2023 г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</si>
</sst>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vertical="top"/>
    </xf>
    <xf numFmtId="0" fontId="6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vertical="center" textRotation="90"/>
    </xf>
    <xf numFmtId="0" fontId="2" fillId="2" borderId="1" xfId="0" applyFont="1" applyFill="1" applyBorder="1" applyAlignment="1">
      <alignment vertical="center" textRotation="90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" xfId="0" applyFont="1" applyFill="1" applyBorder="1"/>
    <xf numFmtId="0" fontId="2" fillId="2" borderId="3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2" borderId="5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0" fontId="2" fillId="2" borderId="6" xfId="0" applyFont="1" applyFill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164" fontId="2" fillId="2" borderId="7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vertical="top"/>
    </xf>
    <xf numFmtId="0" fontId="9" fillId="2" borderId="5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/>
    </xf>
    <xf numFmtId="0" fontId="10" fillId="2" borderId="2" xfId="0" applyFont="1" applyFill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textRotation="90"/>
    </xf>
    <xf numFmtId="0" fontId="10" fillId="2" borderId="1" xfId="0" applyFont="1" applyFill="1" applyBorder="1" applyAlignment="1">
      <alignment vertical="center" textRotation="90" wrapText="1"/>
    </xf>
    <xf numFmtId="0" fontId="2" fillId="2" borderId="9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textRotation="90"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center" vertical="top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2" fillId="2" borderId="0" xfId="0" applyFont="1" applyFill="1" applyAlignment="1">
      <alignment horizontal="center" vertical="top"/>
    </xf>
    <xf numFmtId="0" fontId="2" fillId="2" borderId="0" xfId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0" fontId="2" fillId="2" borderId="1" xfId="1" applyFont="1" applyFill="1" applyBorder="1" applyAlignment="1">
      <alignment horizontal="left" vertical="center" wrapText="1" shrinkToFit="1"/>
    </xf>
    <xf numFmtId="164" fontId="2" fillId="2" borderId="1" xfId="1" applyNumberFormat="1" applyFont="1" applyFill="1" applyBorder="1" applyAlignment="1">
      <alignment horizontal="center" vertical="center" wrapText="1" shrinkToFit="1"/>
    </xf>
    <xf numFmtId="1" fontId="2" fillId="2" borderId="1" xfId="1" applyNumberFormat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vertical="top"/>
    </xf>
    <xf numFmtId="164" fontId="2" fillId="2" borderId="1" xfId="1" applyNumberFormat="1" applyFont="1" applyFill="1" applyBorder="1" applyAlignment="1">
      <alignment horizontal="center" vertical="top"/>
    </xf>
    <xf numFmtId="1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top" wrapText="1" shrinkToFit="1"/>
    </xf>
    <xf numFmtId="164" fontId="2" fillId="2" borderId="1" xfId="1" applyNumberFormat="1" applyFont="1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164" fontId="2" fillId="2" borderId="1" xfId="1" applyNumberFormat="1" applyFont="1" applyFill="1" applyBorder="1" applyAlignment="1">
      <alignment horizontal="center" vertical="top" wrapText="1" shrinkToFit="1"/>
    </xf>
    <xf numFmtId="1" fontId="2" fillId="2" borderId="1" xfId="1" applyNumberFormat="1" applyFont="1" applyFill="1" applyBorder="1" applyAlignment="1">
      <alignment horizontal="center" vertical="top" wrapText="1" shrinkToFit="1"/>
    </xf>
    <xf numFmtId="0" fontId="2" fillId="2" borderId="1" xfId="1" applyFont="1" applyFill="1" applyBorder="1" applyAlignment="1">
      <alignment horizontal="center" vertical="top" wrapText="1" shrinkToFit="1"/>
    </xf>
    <xf numFmtId="0" fontId="5" fillId="2" borderId="1" xfId="0" applyFont="1" applyFill="1" applyBorder="1" applyAlignment="1">
      <alignment vertical="top"/>
    </xf>
    <xf numFmtId="1" fontId="5" fillId="2" borderId="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center" textRotation="90" wrapText="1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/>
    </xf>
    <xf numFmtId="0" fontId="3" fillId="3" borderId="0" xfId="0" applyFont="1" applyFill="1"/>
    <xf numFmtId="0" fontId="8" fillId="2" borderId="1" xfId="0" applyFont="1" applyFill="1" applyBorder="1"/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top"/>
    </xf>
    <xf numFmtId="0" fontId="8" fillId="2" borderId="0" xfId="0" applyFont="1" applyFill="1"/>
    <xf numFmtId="164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textRotation="90"/>
    </xf>
    <xf numFmtId="0" fontId="16" fillId="2" borderId="0" xfId="0" applyFont="1" applyFill="1"/>
    <xf numFmtId="0" fontId="17" fillId="2" borderId="0" xfId="0" applyFont="1" applyFill="1" applyAlignment="1">
      <alignment vertical="top"/>
    </xf>
    <xf numFmtId="0" fontId="17" fillId="2" borderId="0" xfId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0" fontId="17" fillId="2" borderId="1" xfId="1" applyFont="1" applyFill="1" applyBorder="1"/>
    <xf numFmtId="0" fontId="17" fillId="2" borderId="1" xfId="1" applyFont="1" applyFill="1" applyBorder="1" applyAlignment="1">
      <alignment horizontal="right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 shrinkToFit="1"/>
    </xf>
    <xf numFmtId="0" fontId="17" fillId="2" borderId="1" xfId="1" applyFont="1" applyFill="1" applyBorder="1" applyAlignment="1">
      <alignment horizontal="left" vertical="top" wrapText="1" shrinkToFit="1"/>
    </xf>
    <xf numFmtId="0" fontId="17" fillId="2" borderId="1" xfId="1" applyFont="1" applyFill="1" applyBorder="1" applyAlignment="1">
      <alignment vertical="top"/>
    </xf>
    <xf numFmtId="0" fontId="17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right" vertical="center" wrapText="1" shrinkToFit="1"/>
    </xf>
    <xf numFmtId="0" fontId="17" fillId="2" borderId="1" xfId="1" applyFont="1" applyFill="1" applyBorder="1" applyAlignment="1">
      <alignment horizontal="center" vertical="center" wrapText="1" shrinkToFit="1"/>
    </xf>
    <xf numFmtId="0" fontId="17" fillId="2" borderId="1" xfId="1" applyFont="1" applyFill="1" applyBorder="1" applyAlignment="1">
      <alignment vertical="center" wrapText="1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17" fillId="2" borderId="1" xfId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textRotation="90" wrapText="1"/>
    </xf>
    <xf numFmtId="0" fontId="15" fillId="2" borderId="1" xfId="0" applyFont="1" applyFill="1" applyBorder="1" applyAlignment="1">
      <alignment vertical="center" textRotation="90"/>
    </xf>
    <xf numFmtId="0" fontId="15" fillId="2" borderId="1" xfId="0" applyFont="1" applyFill="1" applyBorder="1" applyAlignment="1">
      <alignment vertical="center" textRotation="90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textRotation="90" wrapText="1"/>
    </xf>
    <xf numFmtId="0" fontId="10" fillId="2" borderId="13" xfId="0" applyFont="1" applyFill="1" applyBorder="1" applyAlignment="1">
      <alignment vertical="center" textRotation="90"/>
    </xf>
    <xf numFmtId="0" fontId="10" fillId="2" borderId="13" xfId="0" applyFont="1" applyFill="1" applyBorder="1" applyAlignment="1">
      <alignment vertical="center" textRotation="90" wrapText="1"/>
    </xf>
    <xf numFmtId="0" fontId="5" fillId="2" borderId="3" xfId="0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vertical="top"/>
    </xf>
    <xf numFmtId="1" fontId="5" fillId="2" borderId="7" xfId="0" applyNumberFormat="1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vertical="top"/>
    </xf>
    <xf numFmtId="0" fontId="5" fillId="2" borderId="14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164" fontId="8" fillId="2" borderId="17" xfId="0" applyNumberFormat="1" applyFont="1" applyFill="1" applyBorder="1"/>
    <xf numFmtId="1" fontId="5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1" fontId="5" fillId="2" borderId="19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top"/>
    </xf>
    <xf numFmtId="1" fontId="5" fillId="2" borderId="20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164" fontId="23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164" fontId="24" fillId="2" borderId="7" xfId="0" applyNumberFormat="1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wrapText="1"/>
    </xf>
    <xf numFmtId="1" fontId="23" fillId="2" borderId="17" xfId="0" applyNumberFormat="1" applyFont="1" applyFill="1" applyBorder="1" applyAlignment="1">
      <alignment horizontal="center" vertical="center" wrapText="1"/>
    </xf>
    <xf numFmtId="1" fontId="23" fillId="2" borderId="18" xfId="0" applyNumberFormat="1" applyFont="1" applyFill="1" applyBorder="1" applyAlignment="1">
      <alignment horizontal="center" vertical="center" wrapText="1"/>
    </xf>
    <xf numFmtId="164" fontId="24" fillId="2" borderId="18" xfId="0" applyNumberFormat="1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164" fontId="23" fillId="2" borderId="18" xfId="0" applyNumberFormat="1" applyFont="1" applyFill="1" applyBorder="1" applyAlignment="1">
      <alignment horizontal="center" vertical="center" wrapText="1"/>
    </xf>
    <xf numFmtId="1" fontId="23" fillId="2" borderId="21" xfId="0" applyNumberFormat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vertical="top"/>
    </xf>
    <xf numFmtId="0" fontId="25" fillId="2" borderId="1" xfId="1" applyFont="1" applyFill="1" applyBorder="1" applyAlignment="1">
      <alignment horizontal="left"/>
    </xf>
    <xf numFmtId="164" fontId="25" fillId="2" borderId="1" xfId="0" applyNumberFormat="1" applyFont="1" applyFill="1" applyBorder="1" applyAlignment="1">
      <alignment vertical="top"/>
    </xf>
    <xf numFmtId="0" fontId="25" fillId="0" borderId="1" xfId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vertical="top"/>
    </xf>
    <xf numFmtId="164" fontId="25" fillId="0" borderId="1" xfId="0" applyNumberFormat="1" applyFont="1" applyFill="1" applyBorder="1" applyAlignment="1">
      <alignment vertical="top"/>
    </xf>
    <xf numFmtId="164" fontId="17" fillId="2" borderId="1" xfId="0" applyNumberFormat="1" applyFont="1" applyFill="1" applyBorder="1" applyAlignment="1">
      <alignment vertical="top"/>
    </xf>
    <xf numFmtId="0" fontId="17" fillId="0" borderId="1" xfId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vertical="top"/>
    </xf>
    <xf numFmtId="0" fontId="17" fillId="0" borderId="1" xfId="1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vertical="top"/>
    </xf>
    <xf numFmtId="0" fontId="10" fillId="2" borderId="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 textRotation="90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textRotation="90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/>
    <xf numFmtId="0" fontId="5" fillId="0" borderId="1" xfId="0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" fontId="3" fillId="2" borderId="0" xfId="0" applyNumberFormat="1" applyFont="1" applyFill="1"/>
    <xf numFmtId="0" fontId="5" fillId="2" borderId="16" xfId="0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vertical="center"/>
    </xf>
    <xf numFmtId="1" fontId="8" fillId="2" borderId="17" xfId="0" applyNumberFormat="1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vertical="center"/>
    </xf>
    <xf numFmtId="164" fontId="8" fillId="2" borderId="15" xfId="0" applyNumberFormat="1" applyFont="1" applyFill="1" applyBorder="1" applyAlignment="1">
      <alignment horizontal="right" vertical="center"/>
    </xf>
    <xf numFmtId="1" fontId="8" fillId="2" borderId="1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 vertical="top"/>
    </xf>
    <xf numFmtId="0" fontId="8" fillId="2" borderId="8" xfId="0" applyFont="1" applyFill="1" applyBorder="1" applyAlignment="1">
      <alignment vertical="top"/>
    </xf>
    <xf numFmtId="1" fontId="2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vertical="top"/>
    </xf>
    <xf numFmtId="1" fontId="8" fillId="0" borderId="17" xfId="0" applyNumberFormat="1" applyFont="1" applyFill="1" applyBorder="1" applyAlignment="1">
      <alignment vertical="center"/>
    </xf>
    <xf numFmtId="164" fontId="8" fillId="0" borderId="17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 textRotation="90" wrapText="1"/>
    </xf>
    <xf numFmtId="0" fontId="10" fillId="0" borderId="1" xfId="0" applyFont="1" applyFill="1" applyBorder="1" applyAlignment="1">
      <alignment vertical="center" textRotation="90"/>
    </xf>
    <xf numFmtId="0" fontId="10" fillId="0" borderId="1" xfId="0" applyFont="1" applyFill="1" applyBorder="1" applyAlignment="1">
      <alignment vertical="center" textRotation="90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1" fontId="5" fillId="0" borderId="18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/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1" fontId="23" fillId="0" borderId="18" xfId="0" applyNumberFormat="1" applyFont="1" applyFill="1" applyBorder="1" applyAlignment="1">
      <alignment horizontal="center" vertical="center" wrapText="1"/>
    </xf>
    <xf numFmtId="164" fontId="23" fillId="0" borderId="18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textRotation="90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center" vertical="center" textRotation="90" wrapText="1"/>
    </xf>
    <xf numFmtId="0" fontId="17" fillId="2" borderId="10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textRotation="90"/>
    </xf>
    <xf numFmtId="0" fontId="17" fillId="2" borderId="2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2" borderId="10" xfId="0" applyFont="1" applyFill="1" applyBorder="1" applyAlignment="1">
      <alignment horizontal="center" vertical="center" textRotation="90"/>
    </xf>
    <xf numFmtId="0" fontId="17" fillId="0" borderId="10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0" fontId="17" fillId="2" borderId="24" xfId="1" applyFont="1" applyFill="1" applyBorder="1" applyAlignment="1">
      <alignment horizontal="center" vertical="top"/>
    </xf>
    <xf numFmtId="0" fontId="17" fillId="2" borderId="8" xfId="1" applyFont="1" applyFill="1" applyBorder="1" applyAlignment="1">
      <alignment horizontal="center" vertical="center" textRotation="90" wrapText="1"/>
    </xf>
    <xf numFmtId="0" fontId="17" fillId="2" borderId="6" xfId="1" applyFont="1" applyFill="1" applyBorder="1" applyAlignment="1">
      <alignment horizontal="center" vertical="center" textRotation="90" wrapText="1"/>
    </xf>
    <xf numFmtId="0" fontId="17" fillId="2" borderId="11" xfId="1" applyFont="1" applyFill="1" applyBorder="1" applyAlignment="1">
      <alignment horizontal="center" vertical="center" textRotation="90" wrapText="1"/>
    </xf>
    <xf numFmtId="0" fontId="17" fillId="2" borderId="25" xfId="1" applyFont="1" applyFill="1" applyBorder="1" applyAlignment="1">
      <alignment horizontal="center" vertical="center" textRotation="90" wrapText="1"/>
    </xf>
    <xf numFmtId="0" fontId="17" fillId="2" borderId="4" xfId="1" applyFont="1" applyFill="1" applyBorder="1" applyAlignment="1">
      <alignment horizontal="center" vertical="center" textRotation="90" wrapText="1"/>
    </xf>
    <xf numFmtId="0" fontId="17" fillId="2" borderId="3" xfId="1" applyFont="1" applyFill="1" applyBorder="1" applyAlignment="1">
      <alignment horizontal="center" vertical="center" textRotation="90" wrapText="1"/>
    </xf>
    <xf numFmtId="0" fontId="17" fillId="2" borderId="7" xfId="1" applyFont="1" applyFill="1" applyBorder="1" applyAlignment="1">
      <alignment horizontal="center" vertical="center" textRotation="90" wrapText="1"/>
    </xf>
    <xf numFmtId="0" fontId="17" fillId="2" borderId="10" xfId="1" applyFont="1" applyFill="1" applyBorder="1" applyAlignment="1">
      <alignment horizontal="center" vertical="center" textRotation="90" wrapText="1"/>
    </xf>
    <xf numFmtId="0" fontId="17" fillId="2" borderId="2" xfId="1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textRotation="90"/>
    </xf>
    <xf numFmtId="0" fontId="10" fillId="2" borderId="2" xfId="0" applyFont="1" applyFill="1" applyBorder="1" applyAlignment="1">
      <alignment horizontal="center" vertical="center" textRotation="90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center" textRotation="90"/>
    </xf>
    <xf numFmtId="0" fontId="10" fillId="2" borderId="8" xfId="1" applyFont="1" applyFill="1" applyBorder="1" applyAlignment="1">
      <alignment horizontal="center" vertical="center" textRotation="90" wrapText="1"/>
    </xf>
    <xf numFmtId="0" fontId="10" fillId="2" borderId="6" xfId="1" applyFont="1" applyFill="1" applyBorder="1" applyAlignment="1">
      <alignment horizontal="center" vertical="center" textRotation="90" wrapText="1"/>
    </xf>
    <xf numFmtId="0" fontId="10" fillId="2" borderId="11" xfId="1" applyFont="1" applyFill="1" applyBorder="1" applyAlignment="1">
      <alignment horizontal="center" vertical="center" textRotation="90" wrapText="1"/>
    </xf>
    <xf numFmtId="0" fontId="10" fillId="2" borderId="25" xfId="1" applyFont="1" applyFill="1" applyBorder="1" applyAlignment="1">
      <alignment horizontal="center" vertical="center" textRotation="90" wrapText="1"/>
    </xf>
    <xf numFmtId="0" fontId="10" fillId="2" borderId="4" xfId="1" applyFont="1" applyFill="1" applyBorder="1" applyAlignment="1">
      <alignment horizontal="center" vertical="center" textRotation="90" wrapText="1"/>
    </xf>
    <xf numFmtId="0" fontId="10" fillId="2" borderId="3" xfId="1" applyFont="1" applyFill="1" applyBorder="1" applyAlignment="1">
      <alignment horizontal="center" vertical="center" textRotation="90" wrapText="1"/>
    </xf>
    <xf numFmtId="0" fontId="10" fillId="2" borderId="7" xfId="1" applyFont="1" applyFill="1" applyBorder="1" applyAlignment="1">
      <alignment horizontal="center" vertical="center" textRotation="90" wrapText="1"/>
    </xf>
    <xf numFmtId="0" fontId="10" fillId="2" borderId="10" xfId="1" applyFont="1" applyFill="1" applyBorder="1" applyAlignment="1">
      <alignment horizontal="center" vertical="center" textRotation="90" wrapText="1"/>
    </xf>
    <xf numFmtId="0" fontId="10" fillId="2" borderId="2" xfId="1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10" fillId="2" borderId="39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textRotation="90"/>
    </xf>
    <xf numFmtId="0" fontId="10" fillId="2" borderId="38" xfId="0" applyFont="1" applyFill="1" applyBorder="1" applyAlignment="1">
      <alignment horizontal="center" vertical="center" textRotation="90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top"/>
    </xf>
    <xf numFmtId="0" fontId="10" fillId="2" borderId="27" xfId="0" applyFont="1" applyFill="1" applyBorder="1" applyAlignment="1">
      <alignment horizontal="center" vertical="center" textRotation="90" wrapText="1"/>
    </xf>
    <xf numFmtId="0" fontId="10" fillId="2" borderId="28" xfId="0" applyFont="1" applyFill="1" applyBorder="1" applyAlignment="1">
      <alignment horizontal="center" vertical="center" textRotation="90" wrapText="1"/>
    </xf>
    <xf numFmtId="0" fontId="10" fillId="2" borderId="29" xfId="0" applyFont="1" applyFill="1" applyBorder="1" applyAlignment="1">
      <alignment horizontal="center" vertical="center" textRotation="90" wrapText="1"/>
    </xf>
    <xf numFmtId="0" fontId="10" fillId="2" borderId="30" xfId="0" applyFont="1" applyFill="1" applyBorder="1" applyAlignment="1">
      <alignment horizontal="center" vertical="center" textRotation="90" wrapText="1"/>
    </xf>
    <xf numFmtId="0" fontId="10" fillId="2" borderId="31" xfId="1" applyFont="1" applyFill="1" applyBorder="1" applyAlignment="1">
      <alignment horizontal="center" vertical="center" textRotation="90" wrapText="1"/>
    </xf>
    <xf numFmtId="0" fontId="10" fillId="2" borderId="32" xfId="1" applyFont="1" applyFill="1" applyBorder="1" applyAlignment="1">
      <alignment horizontal="center" vertical="center" textRotation="90" wrapText="1"/>
    </xf>
    <xf numFmtId="0" fontId="10" fillId="2" borderId="0" xfId="1" applyFont="1" applyFill="1" applyBorder="1" applyAlignment="1">
      <alignment horizontal="center" vertical="center" textRotation="90" wrapText="1"/>
    </xf>
    <xf numFmtId="0" fontId="10" fillId="2" borderId="24" xfId="1" applyFont="1" applyFill="1" applyBorder="1" applyAlignment="1">
      <alignment horizontal="center" vertical="center" textRotation="90" wrapText="1"/>
    </xf>
    <xf numFmtId="0" fontId="10" fillId="2" borderId="30" xfId="1" applyFont="1" applyFill="1" applyBorder="1" applyAlignment="1">
      <alignment horizontal="center" vertical="center" textRotation="90" wrapText="1"/>
    </xf>
    <xf numFmtId="0" fontId="10" fillId="2" borderId="12" xfId="1" applyFont="1" applyFill="1" applyBorder="1" applyAlignment="1">
      <alignment horizontal="center" vertical="center" textRotation="90" wrapText="1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textRotation="90"/>
    </xf>
    <xf numFmtId="0" fontId="15" fillId="2" borderId="10" xfId="0" applyFont="1" applyFill="1" applyBorder="1" applyAlignment="1">
      <alignment horizontal="center" vertical="center" textRotation="90"/>
    </xf>
    <xf numFmtId="0" fontId="15" fillId="2" borderId="2" xfId="0" applyFont="1" applyFill="1" applyBorder="1" applyAlignment="1">
      <alignment horizontal="center" vertical="center" textRotation="90"/>
    </xf>
    <xf numFmtId="0" fontId="15" fillId="2" borderId="9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textRotation="90" wrapText="1"/>
    </xf>
    <xf numFmtId="0" fontId="15" fillId="2" borderId="10" xfId="0" applyFont="1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5" fillId="2" borderId="8" xfId="1" applyFont="1" applyFill="1" applyBorder="1" applyAlignment="1">
      <alignment horizontal="center" vertical="center" textRotation="90" wrapText="1"/>
    </xf>
    <xf numFmtId="0" fontId="15" fillId="2" borderId="40" xfId="1" applyFont="1" applyFill="1" applyBorder="1" applyAlignment="1">
      <alignment horizontal="center" vertical="center" textRotation="90" wrapText="1"/>
    </xf>
    <xf numFmtId="0" fontId="15" fillId="2" borderId="11" xfId="1" applyFont="1" applyFill="1" applyBorder="1" applyAlignment="1">
      <alignment horizontal="center" vertical="center" textRotation="90" wrapText="1"/>
    </xf>
    <xf numFmtId="0" fontId="15" fillId="2" borderId="0" xfId="1" applyFont="1" applyFill="1" applyBorder="1" applyAlignment="1">
      <alignment horizontal="center" vertical="center" textRotation="90" wrapText="1"/>
    </xf>
    <xf numFmtId="0" fontId="15" fillId="2" borderId="4" xfId="1" applyFont="1" applyFill="1" applyBorder="1" applyAlignment="1">
      <alignment horizontal="center" vertical="center" textRotation="90" wrapText="1"/>
    </xf>
    <xf numFmtId="0" fontId="15" fillId="2" borderId="24" xfId="1" applyFont="1" applyFill="1" applyBorder="1" applyAlignment="1">
      <alignment horizontal="center" vertical="center" textRotation="90" wrapText="1"/>
    </xf>
    <xf numFmtId="0" fontId="15" fillId="2" borderId="7" xfId="1" applyFont="1" applyFill="1" applyBorder="1" applyAlignment="1">
      <alignment horizontal="center" vertical="center" textRotation="90" wrapText="1"/>
    </xf>
    <xf numFmtId="0" fontId="15" fillId="2" borderId="10" xfId="1" applyFont="1" applyFill="1" applyBorder="1" applyAlignment="1">
      <alignment horizontal="center" vertical="center" textRotation="90" wrapText="1"/>
    </xf>
    <xf numFmtId="0" fontId="15" fillId="2" borderId="2" xfId="1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7" xfId="1" applyFont="1" applyFill="1" applyBorder="1" applyAlignment="1">
      <alignment horizontal="center" vertical="center" textRotation="90" wrapText="1"/>
    </xf>
    <xf numFmtId="0" fontId="2" fillId="2" borderId="10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11" xfId="1" applyFont="1" applyFill="1" applyBorder="1" applyAlignment="1">
      <alignment horizontal="center" vertical="center" textRotation="90" wrapText="1"/>
    </xf>
    <xf numFmtId="0" fontId="2" fillId="2" borderId="25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\Users\Users\Documents%20and%20Settings\Fedynina.SE\&#1056;&#1072;&#1073;&#1086;&#1095;&#1080;&#1081;%20&#1089;&#1090;&#1086;&#1083;\&#1060;&#1077;&#1076;&#1102;&#1085;&#1080;&#1085;&#1072;\&#1086;&#1093;&#1086;&#1090;&#1085;&#1080;&#1082;&#1080;\&#1057;&#1045;&#1050;&#1058;&#1054;&#1056;\&#1101;&#1082;&#1089;&#1087;&#1077;&#1088;&#1090;&#1080;&#1079;&#1072;%202019\&#1101;&#1082;&#1089;&#1087;&#1077;&#1088;&#1090;&#1080;&#1079;&#1072;\&#1083;&#1080;&#1084;&#1080;&#1090;&#1099;%20&#1080;%20&#1082;&#1074;&#1086;&#1090;&#1099;%202019\&#1055;&#1088;&#1086;&#1077;&#1082;&#1090;%20&#1082;&#1074;&#1086;&#1090;%20&#1076;&#1086;&#1073;&#1099;&#1095;&#1080;%20&#1044;&#1050;&#1046;,%20&#1073;&#1072;&#1088;&#1089;&#1091;&#1082;&#1072;_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лень европ."/>
      <sheetName val="олень пятнистый"/>
      <sheetName val="лань"/>
      <sheetName val="лось"/>
      <sheetName val="косуля"/>
      <sheetName val="проект лимитов"/>
      <sheetName val="барсук"/>
      <sheetName val="Лист3"/>
    </sheetNames>
    <sheetDataSet>
      <sheetData sheetId="0"/>
      <sheetData sheetId="1"/>
      <sheetData sheetId="2"/>
      <sheetData sheetId="3"/>
      <sheetData sheetId="4">
        <row r="22">
          <cell r="F22">
            <v>34</v>
          </cell>
        </row>
        <row r="23">
          <cell r="F23">
            <v>0</v>
          </cell>
        </row>
        <row r="37">
          <cell r="F37">
            <v>15</v>
          </cell>
        </row>
        <row r="38">
          <cell r="F38">
            <v>27</v>
          </cell>
        </row>
        <row r="45">
          <cell r="F45">
            <v>3</v>
          </cell>
        </row>
        <row r="46">
          <cell r="F46">
            <v>34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D187"/>
  <sheetViews>
    <sheetView tabSelected="1" view="pageBreakPreview" topLeftCell="A164" zoomScaleNormal="150" workbookViewId="0">
      <selection activeCell="Q179" sqref="Q179"/>
    </sheetView>
  </sheetViews>
  <sheetFormatPr defaultColWidth="4.85546875" defaultRowHeight="11.25"/>
  <cols>
    <col min="1" max="1" width="14.42578125" style="137" customWidth="1"/>
    <col min="2" max="7" width="4.85546875" style="137"/>
    <col min="8" max="8" width="4.42578125" style="137" customWidth="1"/>
    <col min="9" max="12" width="4.85546875" style="137"/>
    <col min="13" max="15" width="3.85546875" style="137" customWidth="1"/>
    <col min="16" max="16" width="4" style="137" customWidth="1"/>
    <col min="17" max="17" width="4.140625" style="137" customWidth="1"/>
    <col min="18" max="18" width="3.85546875" style="137" customWidth="1"/>
    <col min="19" max="19" width="4" style="137" customWidth="1"/>
    <col min="20" max="20" width="4.85546875" style="137" customWidth="1"/>
    <col min="21" max="21" width="6" style="137" customWidth="1"/>
    <col min="22" max="23" width="4.85546875" style="137"/>
    <col min="24" max="24" width="4.7109375" style="137" customWidth="1"/>
    <col min="25" max="25" width="4.85546875" style="137"/>
    <col min="26" max="27" width="4" style="137" customWidth="1"/>
    <col min="28" max="28" width="4.85546875" style="137"/>
    <col min="29" max="29" width="4.140625" style="137" customWidth="1"/>
    <col min="30" max="30" width="3.85546875" style="137" customWidth="1"/>
    <col min="31" max="16384" width="4.85546875" style="137"/>
  </cols>
  <sheetData>
    <row r="1" spans="1:30">
      <c r="P1" s="137" t="s">
        <v>267</v>
      </c>
    </row>
    <row r="2" spans="1:30" s="132" customFormat="1" ht="16.5" customHeight="1">
      <c r="C2" s="355" t="s">
        <v>26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</row>
    <row r="3" spans="1:30" s="132" customFormat="1" ht="14.25" customHeight="1">
      <c r="C3" s="138"/>
      <c r="D3" s="138"/>
      <c r="E3" s="355" t="s">
        <v>260</v>
      </c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138"/>
    </row>
    <row r="4" spans="1:30" s="132" customFormat="1" ht="14.25" customHeight="1">
      <c r="C4" s="356" t="s">
        <v>261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</row>
    <row r="5" spans="1:30" s="132" customFormat="1" ht="18" customHeight="1">
      <c r="A5" s="334" t="s">
        <v>2</v>
      </c>
      <c r="B5" s="334" t="s">
        <v>3</v>
      </c>
      <c r="C5" s="357" t="s">
        <v>4</v>
      </c>
      <c r="D5" s="358"/>
      <c r="E5" s="363" t="s">
        <v>5</v>
      </c>
      <c r="F5" s="337" t="s">
        <v>6</v>
      </c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9"/>
      <c r="U5" s="340" t="s">
        <v>18</v>
      </c>
      <c r="V5" s="341"/>
      <c r="W5" s="341"/>
      <c r="X5" s="341"/>
      <c r="Y5" s="341"/>
      <c r="Z5" s="341"/>
      <c r="AA5" s="341"/>
      <c r="AB5" s="341"/>
      <c r="AC5" s="341"/>
      <c r="AD5" s="342"/>
    </row>
    <row r="6" spans="1:30" s="132" customFormat="1" ht="84" customHeight="1">
      <c r="A6" s="335"/>
      <c r="B6" s="335"/>
      <c r="C6" s="359"/>
      <c r="D6" s="360"/>
      <c r="E6" s="364"/>
      <c r="F6" s="337" t="s">
        <v>7</v>
      </c>
      <c r="G6" s="338"/>
      <c r="H6" s="338"/>
      <c r="I6" s="338"/>
      <c r="J6" s="338"/>
      <c r="K6" s="338"/>
      <c r="L6" s="338"/>
      <c r="M6" s="339"/>
      <c r="N6" s="340" t="s">
        <v>8</v>
      </c>
      <c r="O6" s="341"/>
      <c r="P6" s="341"/>
      <c r="Q6" s="341"/>
      <c r="R6" s="341"/>
      <c r="S6" s="341"/>
      <c r="T6" s="342"/>
      <c r="U6" s="337" t="s">
        <v>19</v>
      </c>
      <c r="V6" s="339"/>
      <c r="W6" s="337" t="s">
        <v>20</v>
      </c>
      <c r="X6" s="338"/>
      <c r="Y6" s="338"/>
      <c r="Z6" s="338"/>
      <c r="AA6" s="338"/>
      <c r="AB6" s="338"/>
      <c r="AC6" s="338"/>
      <c r="AD6" s="339"/>
    </row>
    <row r="7" spans="1:30" s="132" customFormat="1" ht="27" customHeight="1">
      <c r="A7" s="335"/>
      <c r="B7" s="335"/>
      <c r="C7" s="361"/>
      <c r="D7" s="362"/>
      <c r="E7" s="364"/>
      <c r="F7" s="334" t="s">
        <v>9</v>
      </c>
      <c r="G7" s="334" t="s">
        <v>10</v>
      </c>
      <c r="H7" s="334" t="s">
        <v>11</v>
      </c>
      <c r="I7" s="352" t="s">
        <v>12</v>
      </c>
      <c r="J7" s="353"/>
      <c r="K7" s="353"/>
      <c r="L7" s="353"/>
      <c r="M7" s="354"/>
      <c r="N7" s="348" t="s">
        <v>9</v>
      </c>
      <c r="O7" s="366" t="s">
        <v>12</v>
      </c>
      <c r="P7" s="367"/>
      <c r="Q7" s="367"/>
      <c r="R7" s="367"/>
      <c r="S7" s="368"/>
      <c r="T7" s="348" t="s">
        <v>17</v>
      </c>
      <c r="U7" s="334" t="s">
        <v>9</v>
      </c>
      <c r="V7" s="334" t="s">
        <v>21</v>
      </c>
      <c r="W7" s="334" t="s">
        <v>22</v>
      </c>
      <c r="X7" s="334" t="s">
        <v>21</v>
      </c>
      <c r="Y7" s="346" t="s">
        <v>23</v>
      </c>
      <c r="Z7" s="340" t="s">
        <v>12</v>
      </c>
      <c r="AA7" s="341"/>
      <c r="AB7" s="341"/>
      <c r="AC7" s="341"/>
      <c r="AD7" s="342"/>
    </row>
    <row r="8" spans="1:30" s="132" customFormat="1" ht="21.75" customHeight="1">
      <c r="A8" s="335"/>
      <c r="B8" s="335"/>
      <c r="C8" s="334" t="s">
        <v>258</v>
      </c>
      <c r="D8" s="334" t="s">
        <v>259</v>
      </c>
      <c r="E8" s="364"/>
      <c r="F8" s="335"/>
      <c r="G8" s="335"/>
      <c r="H8" s="335"/>
      <c r="I8" s="337" t="s">
        <v>13</v>
      </c>
      <c r="J8" s="338"/>
      <c r="K8" s="338"/>
      <c r="L8" s="339"/>
      <c r="M8" s="334" t="s">
        <v>1</v>
      </c>
      <c r="N8" s="351"/>
      <c r="O8" s="343" t="s">
        <v>13</v>
      </c>
      <c r="P8" s="344"/>
      <c r="Q8" s="344"/>
      <c r="R8" s="345"/>
      <c r="S8" s="348" t="s">
        <v>1</v>
      </c>
      <c r="T8" s="351"/>
      <c r="U8" s="335"/>
      <c r="V8" s="335"/>
      <c r="W8" s="335"/>
      <c r="X8" s="335"/>
      <c r="Y8" s="350"/>
      <c r="Z8" s="337" t="s">
        <v>13</v>
      </c>
      <c r="AA8" s="338"/>
      <c r="AB8" s="338"/>
      <c r="AC8" s="339"/>
      <c r="AD8" s="346" t="s">
        <v>1</v>
      </c>
    </row>
    <row r="9" spans="1:30" s="132" customFormat="1" ht="75" customHeight="1">
      <c r="A9" s="336"/>
      <c r="B9" s="336"/>
      <c r="C9" s="336"/>
      <c r="D9" s="336"/>
      <c r="E9" s="365"/>
      <c r="F9" s="336"/>
      <c r="G9" s="336"/>
      <c r="H9" s="336"/>
      <c r="I9" s="133" t="s">
        <v>0</v>
      </c>
      <c r="J9" s="133" t="s">
        <v>205</v>
      </c>
      <c r="K9" s="134" t="s">
        <v>15</v>
      </c>
      <c r="L9" s="134" t="s">
        <v>16</v>
      </c>
      <c r="M9" s="336"/>
      <c r="N9" s="349"/>
      <c r="O9" s="330" t="s">
        <v>0</v>
      </c>
      <c r="P9" s="330" t="s">
        <v>205</v>
      </c>
      <c r="Q9" s="331" t="s">
        <v>15</v>
      </c>
      <c r="R9" s="331" t="s">
        <v>16</v>
      </c>
      <c r="S9" s="349"/>
      <c r="T9" s="349"/>
      <c r="U9" s="336"/>
      <c r="V9" s="336"/>
      <c r="W9" s="336"/>
      <c r="X9" s="336"/>
      <c r="Y9" s="347"/>
      <c r="Z9" s="133" t="s">
        <v>0</v>
      </c>
      <c r="AA9" s="133" t="s">
        <v>205</v>
      </c>
      <c r="AB9" s="135" t="s">
        <v>15</v>
      </c>
      <c r="AC9" s="134" t="s">
        <v>16</v>
      </c>
      <c r="AD9" s="347"/>
    </row>
    <row r="10" spans="1:30" s="132" customFormat="1" ht="16.5" customHeight="1">
      <c r="A10" s="139">
        <v>2</v>
      </c>
      <c r="B10" s="139">
        <v>3</v>
      </c>
      <c r="C10" s="139">
        <v>4</v>
      </c>
      <c r="D10" s="139">
        <v>5</v>
      </c>
      <c r="E10" s="139">
        <v>6</v>
      </c>
      <c r="F10" s="140">
        <v>7</v>
      </c>
      <c r="G10" s="140">
        <v>8</v>
      </c>
      <c r="H10" s="140">
        <v>9</v>
      </c>
      <c r="I10" s="140">
        <v>10</v>
      </c>
      <c r="J10" s="140">
        <v>11</v>
      </c>
      <c r="K10" s="140">
        <v>12</v>
      </c>
      <c r="L10" s="140">
        <v>13</v>
      </c>
      <c r="M10" s="140">
        <v>14</v>
      </c>
      <c r="N10" s="332">
        <v>15</v>
      </c>
      <c r="O10" s="332">
        <v>16</v>
      </c>
      <c r="P10" s="332">
        <v>17</v>
      </c>
      <c r="Q10" s="332">
        <v>18</v>
      </c>
      <c r="R10" s="332">
        <v>19</v>
      </c>
      <c r="S10" s="332">
        <v>20</v>
      </c>
      <c r="T10" s="332">
        <v>21</v>
      </c>
      <c r="U10" s="140">
        <v>22</v>
      </c>
      <c r="V10" s="140">
        <v>23</v>
      </c>
      <c r="W10" s="140">
        <v>24</v>
      </c>
      <c r="X10" s="140">
        <v>25</v>
      </c>
      <c r="Y10" s="140">
        <v>26</v>
      </c>
      <c r="Z10" s="140">
        <v>27</v>
      </c>
      <c r="AA10" s="140">
        <v>28</v>
      </c>
      <c r="AB10" s="140">
        <v>29</v>
      </c>
      <c r="AC10" s="140">
        <v>30</v>
      </c>
      <c r="AD10" s="140">
        <v>31</v>
      </c>
    </row>
    <row r="11" spans="1:30" ht="32.25" customHeight="1">
      <c r="A11" s="141" t="s">
        <v>218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249"/>
      <c r="O11" s="249"/>
      <c r="P11" s="249"/>
      <c r="Q11" s="249"/>
      <c r="R11" s="249"/>
      <c r="S11" s="249"/>
      <c r="T11" s="249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</row>
    <row r="12" spans="1:30">
      <c r="A12" s="143" t="s">
        <v>219</v>
      </c>
      <c r="B12" s="142">
        <v>15.1</v>
      </c>
      <c r="C12" s="142">
        <v>10</v>
      </c>
      <c r="D12" s="142">
        <v>10</v>
      </c>
      <c r="E12" s="142">
        <v>1.3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142">
        <v>0</v>
      </c>
      <c r="V12" s="142">
        <v>0</v>
      </c>
      <c r="W12" s="142">
        <v>0</v>
      </c>
      <c r="X12" s="142">
        <v>0</v>
      </c>
      <c r="Y12" s="142">
        <v>0</v>
      </c>
      <c r="Z12" s="142">
        <v>0</v>
      </c>
      <c r="AA12" s="142">
        <v>0</v>
      </c>
      <c r="AB12" s="142">
        <v>0</v>
      </c>
      <c r="AC12" s="142">
        <v>0</v>
      </c>
      <c r="AD12" s="142">
        <v>0</v>
      </c>
    </row>
    <row r="13" spans="1:30">
      <c r="A13" s="143" t="s">
        <v>220</v>
      </c>
      <c r="B13" s="142">
        <v>20.8</v>
      </c>
      <c r="C13" s="142">
        <v>10</v>
      </c>
      <c r="D13" s="142">
        <v>15</v>
      </c>
      <c r="E13" s="142">
        <v>0.7</v>
      </c>
      <c r="F13" s="142">
        <v>0</v>
      </c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249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0</v>
      </c>
      <c r="U13" s="142">
        <v>0</v>
      </c>
      <c r="V13" s="142">
        <v>0</v>
      </c>
      <c r="W13" s="142">
        <v>0</v>
      </c>
      <c r="X13" s="142">
        <v>0</v>
      </c>
      <c r="Y13" s="142">
        <v>0</v>
      </c>
      <c r="Z13" s="142">
        <v>0</v>
      </c>
      <c r="AA13" s="142">
        <v>0</v>
      </c>
      <c r="AB13" s="142">
        <v>0</v>
      </c>
      <c r="AC13" s="142">
        <v>0</v>
      </c>
      <c r="AD13" s="142">
        <v>0</v>
      </c>
    </row>
    <row r="14" spans="1:30">
      <c r="A14" s="240" t="s">
        <v>28</v>
      </c>
      <c r="B14" s="241">
        <f>SUM(B12:B13)</f>
        <v>35.9</v>
      </c>
      <c r="C14" s="241">
        <f t="shared" ref="C14:AD14" si="0">SUM(C12:C13)</f>
        <v>20</v>
      </c>
      <c r="D14" s="241">
        <f t="shared" si="0"/>
        <v>25</v>
      </c>
      <c r="E14" s="241">
        <v>0.7</v>
      </c>
      <c r="F14" s="241">
        <f t="shared" si="0"/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5">
        <f t="shared" si="0"/>
        <v>0</v>
      </c>
      <c r="O14" s="245">
        <f t="shared" si="0"/>
        <v>0</v>
      </c>
      <c r="P14" s="245">
        <f t="shared" si="0"/>
        <v>0</v>
      </c>
      <c r="Q14" s="245">
        <f t="shared" si="0"/>
        <v>0</v>
      </c>
      <c r="R14" s="245">
        <f t="shared" si="0"/>
        <v>0</v>
      </c>
      <c r="S14" s="245">
        <f t="shared" si="0"/>
        <v>0</v>
      </c>
      <c r="T14" s="245">
        <f t="shared" si="0"/>
        <v>0</v>
      </c>
      <c r="U14" s="241">
        <f t="shared" si="0"/>
        <v>0</v>
      </c>
      <c r="V14" s="241">
        <f t="shared" si="0"/>
        <v>0</v>
      </c>
      <c r="W14" s="241">
        <f t="shared" si="0"/>
        <v>0</v>
      </c>
      <c r="X14" s="241">
        <f t="shared" si="0"/>
        <v>0</v>
      </c>
      <c r="Y14" s="241">
        <f t="shared" si="0"/>
        <v>0</v>
      </c>
      <c r="Z14" s="241">
        <f t="shared" si="0"/>
        <v>0</v>
      </c>
      <c r="AA14" s="241">
        <f t="shared" si="0"/>
        <v>0</v>
      </c>
      <c r="AB14" s="241">
        <f t="shared" si="0"/>
        <v>0</v>
      </c>
      <c r="AC14" s="241">
        <f t="shared" si="0"/>
        <v>0</v>
      </c>
      <c r="AD14" s="241">
        <f t="shared" si="0"/>
        <v>0</v>
      </c>
    </row>
    <row r="15" spans="1:30">
      <c r="A15" s="145" t="s">
        <v>29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249"/>
      <c r="O15" s="249"/>
      <c r="P15" s="249"/>
      <c r="Q15" s="249"/>
      <c r="R15" s="249"/>
      <c r="S15" s="249"/>
      <c r="T15" s="249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</row>
    <row r="16" spans="1:30">
      <c r="A16" s="146" t="s">
        <v>30</v>
      </c>
      <c r="B16" s="142">
        <v>29.1</v>
      </c>
      <c r="C16" s="142">
        <v>34</v>
      </c>
      <c r="D16" s="142">
        <v>74</v>
      </c>
      <c r="E16" s="142">
        <v>2.5</v>
      </c>
      <c r="F16" s="142">
        <v>6</v>
      </c>
      <c r="G16" s="142">
        <v>17.600000000000001</v>
      </c>
      <c r="H16" s="142">
        <v>0</v>
      </c>
      <c r="I16" s="142">
        <v>0</v>
      </c>
      <c r="J16" s="142">
        <v>0</v>
      </c>
      <c r="K16" s="142">
        <v>0</v>
      </c>
      <c r="L16" s="142">
        <v>4</v>
      </c>
      <c r="M16" s="142">
        <v>2</v>
      </c>
      <c r="N16" s="249">
        <v>6</v>
      </c>
      <c r="O16" s="249"/>
      <c r="P16" s="249"/>
      <c r="Q16" s="249"/>
      <c r="R16" s="249"/>
      <c r="S16" s="249"/>
      <c r="T16" s="249">
        <f>N16/F16*100</f>
        <v>100</v>
      </c>
      <c r="U16" s="142">
        <v>5</v>
      </c>
      <c r="V16" s="142">
        <v>6.8</v>
      </c>
      <c r="W16" s="142">
        <v>5</v>
      </c>
      <c r="X16" s="142">
        <v>6.8</v>
      </c>
      <c r="Y16" s="142">
        <v>0</v>
      </c>
      <c r="Z16" s="142">
        <v>0</v>
      </c>
      <c r="AA16" s="142">
        <v>0</v>
      </c>
      <c r="AB16" s="142">
        <v>0</v>
      </c>
      <c r="AC16" s="142">
        <v>3</v>
      </c>
      <c r="AD16" s="142">
        <v>2</v>
      </c>
    </row>
    <row r="17" spans="1:30">
      <c r="A17" s="143" t="s">
        <v>145</v>
      </c>
      <c r="B17" s="142">
        <v>2.5</v>
      </c>
      <c r="C17" s="142">
        <v>0</v>
      </c>
      <c r="D17" s="142">
        <v>4</v>
      </c>
      <c r="E17" s="142">
        <v>1.6</v>
      </c>
      <c r="F17" s="142">
        <v>0</v>
      </c>
      <c r="G17" s="142">
        <v>0</v>
      </c>
      <c r="H17" s="142">
        <v>0</v>
      </c>
      <c r="I17" s="142">
        <v>0</v>
      </c>
      <c r="J17" s="142">
        <v>0</v>
      </c>
      <c r="K17" s="142">
        <v>0</v>
      </c>
      <c r="L17" s="142">
        <v>0</v>
      </c>
      <c r="M17" s="142">
        <v>0</v>
      </c>
      <c r="N17" s="249">
        <v>0</v>
      </c>
      <c r="O17" s="249">
        <v>0</v>
      </c>
      <c r="P17" s="249">
        <v>0</v>
      </c>
      <c r="Q17" s="249">
        <v>0</v>
      </c>
      <c r="R17" s="249">
        <v>0</v>
      </c>
      <c r="S17" s="249">
        <v>0</v>
      </c>
      <c r="T17" s="249">
        <v>0</v>
      </c>
      <c r="U17" s="142">
        <v>0</v>
      </c>
      <c r="V17" s="142">
        <v>0</v>
      </c>
      <c r="W17" s="142">
        <v>0</v>
      </c>
      <c r="X17" s="142">
        <v>0</v>
      </c>
      <c r="Y17" s="142">
        <v>0</v>
      </c>
      <c r="Z17" s="142">
        <v>0</v>
      </c>
      <c r="AA17" s="142">
        <v>0</v>
      </c>
      <c r="AB17" s="142">
        <v>0</v>
      </c>
      <c r="AC17" s="142">
        <v>0</v>
      </c>
      <c r="AD17" s="142">
        <v>0</v>
      </c>
    </row>
    <row r="18" spans="1:30" ht="14.25" customHeight="1">
      <c r="A18" s="143" t="s">
        <v>32</v>
      </c>
      <c r="B18" s="142">
        <v>4.5999999999999996</v>
      </c>
      <c r="C18" s="142">
        <v>40</v>
      </c>
      <c r="D18" s="142">
        <v>43</v>
      </c>
      <c r="E18" s="142">
        <v>9.3000000000000007</v>
      </c>
      <c r="F18" s="142">
        <v>6</v>
      </c>
      <c r="G18" s="142">
        <v>15</v>
      </c>
      <c r="H18" s="142">
        <v>0</v>
      </c>
      <c r="I18" s="142">
        <v>0</v>
      </c>
      <c r="J18" s="142">
        <v>0</v>
      </c>
      <c r="K18" s="142">
        <v>0</v>
      </c>
      <c r="L18" s="142">
        <v>3</v>
      </c>
      <c r="M18" s="142">
        <v>3</v>
      </c>
      <c r="N18" s="249">
        <v>6</v>
      </c>
      <c r="O18" s="249"/>
      <c r="P18" s="249"/>
      <c r="Q18" s="249"/>
      <c r="R18" s="249"/>
      <c r="S18" s="249"/>
      <c r="T18" s="249">
        <f>N18/F18*100</f>
        <v>100</v>
      </c>
      <c r="U18" s="142">
        <v>5</v>
      </c>
      <c r="V18" s="142">
        <v>11.6</v>
      </c>
      <c r="W18" s="142">
        <v>5</v>
      </c>
      <c r="X18" s="142">
        <v>11.6</v>
      </c>
      <c r="Y18" s="142">
        <v>0</v>
      </c>
      <c r="Z18" s="142">
        <v>0</v>
      </c>
      <c r="AA18" s="142">
        <v>0</v>
      </c>
      <c r="AB18" s="142">
        <v>0</v>
      </c>
      <c r="AC18" s="142">
        <v>3</v>
      </c>
      <c r="AD18" s="142">
        <v>2</v>
      </c>
    </row>
    <row r="19" spans="1:30">
      <c r="A19" s="240" t="s">
        <v>28</v>
      </c>
      <c r="B19" s="241">
        <f>SUM(B16:B18)</f>
        <v>36.200000000000003</v>
      </c>
      <c r="C19" s="241">
        <f t="shared" ref="C19:AD19" si="1">SUM(C16:C18)</f>
        <v>74</v>
      </c>
      <c r="D19" s="241">
        <f t="shared" si="1"/>
        <v>121</v>
      </c>
      <c r="E19" s="241">
        <f t="shared" si="1"/>
        <v>13.4</v>
      </c>
      <c r="F19" s="241">
        <f t="shared" si="1"/>
        <v>12</v>
      </c>
      <c r="G19" s="241">
        <f t="shared" si="1"/>
        <v>32.6</v>
      </c>
      <c r="H19" s="241">
        <f t="shared" si="1"/>
        <v>0</v>
      </c>
      <c r="I19" s="241">
        <f t="shared" si="1"/>
        <v>0</v>
      </c>
      <c r="J19" s="241">
        <f t="shared" si="1"/>
        <v>0</v>
      </c>
      <c r="K19" s="241">
        <f t="shared" si="1"/>
        <v>0</v>
      </c>
      <c r="L19" s="241">
        <f t="shared" si="1"/>
        <v>7</v>
      </c>
      <c r="M19" s="241">
        <f t="shared" si="1"/>
        <v>5</v>
      </c>
      <c r="N19" s="245">
        <f t="shared" si="1"/>
        <v>12</v>
      </c>
      <c r="O19" s="245">
        <f t="shared" si="1"/>
        <v>0</v>
      </c>
      <c r="P19" s="245">
        <f t="shared" si="1"/>
        <v>0</v>
      </c>
      <c r="Q19" s="245">
        <f t="shared" si="1"/>
        <v>0</v>
      </c>
      <c r="R19" s="245">
        <f t="shared" si="1"/>
        <v>0</v>
      </c>
      <c r="S19" s="245">
        <f t="shared" si="1"/>
        <v>0</v>
      </c>
      <c r="T19" s="246">
        <f>N19/F19*100</f>
        <v>100</v>
      </c>
      <c r="U19" s="241">
        <f t="shared" si="1"/>
        <v>10</v>
      </c>
      <c r="V19" s="241">
        <f t="shared" si="1"/>
        <v>18.399999999999999</v>
      </c>
      <c r="W19" s="241">
        <f t="shared" si="1"/>
        <v>10</v>
      </c>
      <c r="X19" s="243">
        <f t="shared" si="1"/>
        <v>18.399999999999999</v>
      </c>
      <c r="Y19" s="241">
        <f t="shared" si="1"/>
        <v>0</v>
      </c>
      <c r="Z19" s="241">
        <f t="shared" si="1"/>
        <v>0</v>
      </c>
      <c r="AA19" s="241">
        <f t="shared" si="1"/>
        <v>0</v>
      </c>
      <c r="AB19" s="241">
        <f t="shared" si="1"/>
        <v>0</v>
      </c>
      <c r="AC19" s="241">
        <f t="shared" si="1"/>
        <v>6</v>
      </c>
      <c r="AD19" s="241">
        <f t="shared" si="1"/>
        <v>4</v>
      </c>
    </row>
    <row r="20" spans="1:30" ht="22.5">
      <c r="A20" s="145" t="s">
        <v>33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249"/>
      <c r="O20" s="249"/>
      <c r="P20" s="249"/>
      <c r="Q20" s="249"/>
      <c r="R20" s="249"/>
      <c r="S20" s="249"/>
      <c r="T20" s="249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</row>
    <row r="21" spans="1:30">
      <c r="A21" s="147" t="s">
        <v>221</v>
      </c>
      <c r="B21" s="142">
        <v>20.399999999999999</v>
      </c>
      <c r="C21" s="142">
        <v>42</v>
      </c>
      <c r="D21" s="142">
        <v>127</v>
      </c>
      <c r="E21" s="142">
        <v>6.2</v>
      </c>
      <c r="F21" s="142">
        <v>7</v>
      </c>
      <c r="G21" s="142">
        <v>20.6</v>
      </c>
      <c r="H21" s="142">
        <v>0</v>
      </c>
      <c r="I21" s="142">
        <v>0</v>
      </c>
      <c r="J21" s="142">
        <v>0</v>
      </c>
      <c r="K21" s="142">
        <v>0</v>
      </c>
      <c r="L21" s="142">
        <v>4</v>
      </c>
      <c r="M21" s="142">
        <v>3</v>
      </c>
      <c r="N21" s="249"/>
      <c r="O21" s="249"/>
      <c r="P21" s="249"/>
      <c r="Q21" s="249"/>
      <c r="R21" s="249"/>
      <c r="S21" s="249"/>
      <c r="T21" s="249"/>
      <c r="U21" s="142">
        <v>12</v>
      </c>
      <c r="V21" s="142">
        <v>9.4</v>
      </c>
      <c r="W21" s="142">
        <v>12</v>
      </c>
      <c r="X21" s="142">
        <v>9.4</v>
      </c>
      <c r="Y21" s="142">
        <v>0</v>
      </c>
      <c r="Z21" s="142">
        <v>1</v>
      </c>
      <c r="AA21" s="142">
        <v>0</v>
      </c>
      <c r="AB21" s="142">
        <v>0</v>
      </c>
      <c r="AC21" s="142">
        <v>7</v>
      </c>
      <c r="AD21" s="142">
        <v>4</v>
      </c>
    </row>
    <row r="22" spans="1:30" ht="17.25" customHeight="1">
      <c r="A22" s="147" t="s">
        <v>34</v>
      </c>
      <c r="B22" s="142">
        <v>37.1</v>
      </c>
      <c r="C22" s="142">
        <v>48</v>
      </c>
      <c r="D22" s="142">
        <v>56</v>
      </c>
      <c r="E22" s="142">
        <v>1.5</v>
      </c>
      <c r="F22" s="142">
        <v>10</v>
      </c>
      <c r="G22" s="142">
        <v>4.8</v>
      </c>
      <c r="H22" s="142">
        <v>0</v>
      </c>
      <c r="I22" s="142">
        <v>1</v>
      </c>
      <c r="J22" s="142">
        <v>0</v>
      </c>
      <c r="K22" s="142">
        <v>0</v>
      </c>
      <c r="L22" s="142">
        <v>5</v>
      </c>
      <c r="M22" s="142">
        <v>4</v>
      </c>
      <c r="N22" s="249"/>
      <c r="O22" s="249"/>
      <c r="P22" s="249"/>
      <c r="Q22" s="249"/>
      <c r="R22" s="249"/>
      <c r="S22" s="249"/>
      <c r="T22" s="249"/>
      <c r="U22" s="142">
        <v>2</v>
      </c>
      <c r="V22" s="142">
        <v>3.6</v>
      </c>
      <c r="W22" s="142">
        <v>2</v>
      </c>
      <c r="X22" s="142">
        <v>3.6</v>
      </c>
      <c r="Y22" s="142">
        <v>0</v>
      </c>
      <c r="Z22" s="142">
        <v>0</v>
      </c>
      <c r="AA22" s="142">
        <v>0</v>
      </c>
      <c r="AB22" s="142">
        <v>0</v>
      </c>
      <c r="AC22" s="142">
        <v>1</v>
      </c>
      <c r="AD22" s="142">
        <v>1</v>
      </c>
    </row>
    <row r="23" spans="1:30" ht="18.75" customHeight="1">
      <c r="A23" s="147" t="s">
        <v>222</v>
      </c>
      <c r="B23" s="142">
        <v>23.6</v>
      </c>
      <c r="C23" s="142">
        <v>44</v>
      </c>
      <c r="D23" s="142">
        <v>55</v>
      </c>
      <c r="E23" s="142">
        <v>2.2999999999999998</v>
      </c>
      <c r="F23" s="142">
        <v>3</v>
      </c>
      <c r="G23" s="142">
        <v>6.8</v>
      </c>
      <c r="H23" s="142">
        <v>0</v>
      </c>
      <c r="I23" s="142">
        <v>0</v>
      </c>
      <c r="J23" s="142">
        <v>0</v>
      </c>
      <c r="K23" s="142">
        <v>0</v>
      </c>
      <c r="L23" s="142">
        <v>2</v>
      </c>
      <c r="M23" s="142">
        <v>1</v>
      </c>
      <c r="N23" s="249"/>
      <c r="O23" s="249"/>
      <c r="P23" s="249"/>
      <c r="Q23" s="249"/>
      <c r="R23" s="249"/>
      <c r="S23" s="249"/>
      <c r="T23" s="249"/>
      <c r="U23" s="142">
        <v>3</v>
      </c>
      <c r="V23" s="142">
        <v>5.4</v>
      </c>
      <c r="W23" s="142">
        <v>3</v>
      </c>
      <c r="X23" s="142">
        <v>5.4</v>
      </c>
      <c r="Y23" s="142">
        <v>0</v>
      </c>
      <c r="Z23" s="142">
        <v>0</v>
      </c>
      <c r="AA23" s="142">
        <v>0</v>
      </c>
      <c r="AB23" s="142">
        <v>0</v>
      </c>
      <c r="AC23" s="142">
        <v>2</v>
      </c>
      <c r="AD23" s="142">
        <v>1</v>
      </c>
    </row>
    <row r="24" spans="1:30" ht="18" customHeight="1">
      <c r="A24" s="148" t="s">
        <v>35</v>
      </c>
      <c r="B24" s="142">
        <v>60.6</v>
      </c>
      <c r="C24" s="142">
        <v>42</v>
      </c>
      <c r="D24" s="142">
        <v>55</v>
      </c>
      <c r="E24" s="142">
        <v>0.9</v>
      </c>
      <c r="F24" s="142">
        <v>4</v>
      </c>
      <c r="G24" s="142">
        <v>9.5</v>
      </c>
      <c r="H24" s="142">
        <v>0</v>
      </c>
      <c r="I24" s="142">
        <v>0</v>
      </c>
      <c r="J24" s="142">
        <v>0</v>
      </c>
      <c r="K24" s="142">
        <v>0</v>
      </c>
      <c r="L24" s="142">
        <v>2</v>
      </c>
      <c r="M24" s="142">
        <v>2</v>
      </c>
      <c r="N24" s="249"/>
      <c r="O24" s="249"/>
      <c r="P24" s="249"/>
      <c r="Q24" s="249"/>
      <c r="R24" s="249"/>
      <c r="S24" s="249"/>
      <c r="T24" s="249"/>
      <c r="U24" s="142">
        <v>2</v>
      </c>
      <c r="V24" s="142">
        <v>3.6</v>
      </c>
      <c r="W24" s="142">
        <v>2</v>
      </c>
      <c r="X24" s="142">
        <v>3.6</v>
      </c>
      <c r="Y24" s="142">
        <v>0</v>
      </c>
      <c r="Z24" s="142">
        <v>0</v>
      </c>
      <c r="AA24" s="142">
        <v>0</v>
      </c>
      <c r="AB24" s="142">
        <v>0</v>
      </c>
      <c r="AC24" s="142">
        <v>1</v>
      </c>
      <c r="AD24" s="142">
        <v>1</v>
      </c>
    </row>
    <row r="25" spans="1:30">
      <c r="A25" s="240" t="s">
        <v>28</v>
      </c>
      <c r="B25" s="241">
        <f>SUM(B21:B24)</f>
        <v>141.69999999999999</v>
      </c>
      <c r="C25" s="241">
        <f t="shared" ref="C25:AD25" si="2">SUM(C21:C24)</f>
        <v>176</v>
      </c>
      <c r="D25" s="241">
        <f t="shared" si="2"/>
        <v>293</v>
      </c>
      <c r="E25" s="241">
        <f t="shared" si="2"/>
        <v>10.9</v>
      </c>
      <c r="F25" s="241">
        <f t="shared" si="2"/>
        <v>24</v>
      </c>
      <c r="G25" s="241">
        <f t="shared" si="2"/>
        <v>41.7</v>
      </c>
      <c r="H25" s="241">
        <f t="shared" si="2"/>
        <v>0</v>
      </c>
      <c r="I25" s="241">
        <f t="shared" si="2"/>
        <v>1</v>
      </c>
      <c r="J25" s="241">
        <f t="shared" si="2"/>
        <v>0</v>
      </c>
      <c r="K25" s="241">
        <f t="shared" si="2"/>
        <v>0</v>
      </c>
      <c r="L25" s="241">
        <f t="shared" si="2"/>
        <v>13</v>
      </c>
      <c r="M25" s="241">
        <f t="shared" si="2"/>
        <v>10</v>
      </c>
      <c r="N25" s="245">
        <v>12</v>
      </c>
      <c r="O25" s="245">
        <f t="shared" si="2"/>
        <v>0</v>
      </c>
      <c r="P25" s="245">
        <f t="shared" si="2"/>
        <v>0</v>
      </c>
      <c r="Q25" s="245">
        <f t="shared" si="2"/>
        <v>0</v>
      </c>
      <c r="R25" s="245">
        <f t="shared" si="2"/>
        <v>0</v>
      </c>
      <c r="S25" s="245">
        <f t="shared" si="2"/>
        <v>0</v>
      </c>
      <c r="T25" s="245">
        <f t="shared" si="2"/>
        <v>0</v>
      </c>
      <c r="U25" s="241">
        <f t="shared" si="2"/>
        <v>19</v>
      </c>
      <c r="V25" s="241">
        <f t="shared" si="2"/>
        <v>22</v>
      </c>
      <c r="W25" s="241">
        <f t="shared" si="2"/>
        <v>19</v>
      </c>
      <c r="X25" s="243">
        <f t="shared" si="2"/>
        <v>22</v>
      </c>
      <c r="Y25" s="241">
        <f t="shared" si="2"/>
        <v>0</v>
      </c>
      <c r="Z25" s="241">
        <f t="shared" si="2"/>
        <v>1</v>
      </c>
      <c r="AA25" s="241">
        <f t="shared" si="2"/>
        <v>0</v>
      </c>
      <c r="AB25" s="241">
        <f t="shared" si="2"/>
        <v>0</v>
      </c>
      <c r="AC25" s="241">
        <f t="shared" si="2"/>
        <v>11</v>
      </c>
      <c r="AD25" s="241">
        <f t="shared" si="2"/>
        <v>7</v>
      </c>
    </row>
    <row r="26" spans="1:30">
      <c r="A26" s="145" t="s">
        <v>36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249"/>
      <c r="O26" s="249"/>
      <c r="P26" s="249"/>
      <c r="Q26" s="249"/>
      <c r="R26" s="249"/>
      <c r="S26" s="249"/>
      <c r="T26" s="249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</row>
    <row r="27" spans="1:30">
      <c r="A27" s="146" t="s">
        <v>37</v>
      </c>
      <c r="B27" s="142">
        <v>10</v>
      </c>
      <c r="C27" s="142">
        <v>97</v>
      </c>
      <c r="D27" s="142">
        <v>100</v>
      </c>
      <c r="E27" s="142">
        <v>10</v>
      </c>
      <c r="F27" s="142">
        <v>18</v>
      </c>
      <c r="G27" s="142">
        <v>18.600000000000001</v>
      </c>
      <c r="H27" s="142">
        <v>0</v>
      </c>
      <c r="I27" s="142">
        <v>2</v>
      </c>
      <c r="J27" s="142">
        <v>0</v>
      </c>
      <c r="K27" s="142">
        <v>0</v>
      </c>
      <c r="L27" s="142">
        <v>9</v>
      </c>
      <c r="M27" s="142">
        <v>7</v>
      </c>
      <c r="N27" s="249"/>
      <c r="O27" s="249"/>
      <c r="P27" s="249"/>
      <c r="Q27" s="249"/>
      <c r="R27" s="249"/>
      <c r="S27" s="249"/>
      <c r="T27" s="249"/>
      <c r="U27" s="142">
        <v>12</v>
      </c>
      <c r="V27" s="142">
        <v>12</v>
      </c>
      <c r="W27" s="142">
        <v>12</v>
      </c>
      <c r="X27" s="142">
        <v>12</v>
      </c>
      <c r="Y27" s="142">
        <v>0</v>
      </c>
      <c r="Z27" s="142">
        <v>2</v>
      </c>
      <c r="AA27" s="142">
        <v>0</v>
      </c>
      <c r="AB27" s="142">
        <v>0</v>
      </c>
      <c r="AC27" s="142">
        <v>6</v>
      </c>
      <c r="AD27" s="142">
        <v>4</v>
      </c>
    </row>
    <row r="28" spans="1:30">
      <c r="A28" s="146" t="s">
        <v>38</v>
      </c>
      <c r="B28" s="142">
        <v>44.6</v>
      </c>
      <c r="C28" s="142">
        <v>19</v>
      </c>
      <c r="D28" s="142">
        <v>23</v>
      </c>
      <c r="E28" s="142">
        <v>0.5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249">
        <v>0</v>
      </c>
      <c r="O28" s="249">
        <v>0</v>
      </c>
      <c r="P28" s="249">
        <v>0</v>
      </c>
      <c r="Q28" s="249">
        <v>0</v>
      </c>
      <c r="R28" s="249">
        <v>0</v>
      </c>
      <c r="S28" s="249">
        <v>0</v>
      </c>
      <c r="T28" s="249">
        <v>0</v>
      </c>
      <c r="U28" s="142">
        <v>0</v>
      </c>
      <c r="V28" s="142">
        <v>0</v>
      </c>
      <c r="W28" s="142">
        <v>0</v>
      </c>
      <c r="X28" s="142">
        <v>0</v>
      </c>
      <c r="Y28" s="142">
        <v>0</v>
      </c>
      <c r="Z28" s="142">
        <v>0</v>
      </c>
      <c r="AA28" s="142">
        <v>0</v>
      </c>
      <c r="AB28" s="142">
        <v>0</v>
      </c>
      <c r="AC28" s="142">
        <v>0</v>
      </c>
      <c r="AD28" s="142">
        <v>0</v>
      </c>
    </row>
    <row r="29" spans="1:30">
      <c r="A29" s="240" t="s">
        <v>28</v>
      </c>
      <c r="B29" s="241">
        <f>SUM(B27:B28)</f>
        <v>54.6</v>
      </c>
      <c r="C29" s="241">
        <f t="shared" ref="C29:AD29" si="3">SUM(C27:C28)</f>
        <v>116</v>
      </c>
      <c r="D29" s="241">
        <f t="shared" si="3"/>
        <v>123</v>
      </c>
      <c r="E29" s="241">
        <f t="shared" si="3"/>
        <v>10.5</v>
      </c>
      <c r="F29" s="241">
        <f t="shared" si="3"/>
        <v>18</v>
      </c>
      <c r="G29" s="241">
        <f t="shared" si="3"/>
        <v>18.600000000000001</v>
      </c>
      <c r="H29" s="241">
        <f t="shared" si="3"/>
        <v>0</v>
      </c>
      <c r="I29" s="241">
        <f t="shared" si="3"/>
        <v>2</v>
      </c>
      <c r="J29" s="241">
        <f t="shared" si="3"/>
        <v>0</v>
      </c>
      <c r="K29" s="241">
        <f t="shared" si="3"/>
        <v>0</v>
      </c>
      <c r="L29" s="241">
        <f t="shared" si="3"/>
        <v>9</v>
      </c>
      <c r="M29" s="241">
        <f t="shared" si="3"/>
        <v>7</v>
      </c>
      <c r="N29" s="245">
        <v>3</v>
      </c>
      <c r="O29" s="245">
        <f t="shared" si="3"/>
        <v>0</v>
      </c>
      <c r="P29" s="245">
        <f t="shared" si="3"/>
        <v>0</v>
      </c>
      <c r="Q29" s="245">
        <f t="shared" si="3"/>
        <v>0</v>
      </c>
      <c r="R29" s="245">
        <f t="shared" si="3"/>
        <v>0</v>
      </c>
      <c r="S29" s="245">
        <f t="shared" si="3"/>
        <v>0</v>
      </c>
      <c r="T29" s="245">
        <f>N29/F29*100</f>
        <v>16.666666666666664</v>
      </c>
      <c r="U29" s="241">
        <f t="shared" si="3"/>
        <v>12</v>
      </c>
      <c r="V29" s="241">
        <f t="shared" si="3"/>
        <v>12</v>
      </c>
      <c r="W29" s="241">
        <f t="shared" si="3"/>
        <v>12</v>
      </c>
      <c r="X29" s="243">
        <f t="shared" si="3"/>
        <v>12</v>
      </c>
      <c r="Y29" s="241">
        <f t="shared" si="3"/>
        <v>0</v>
      </c>
      <c r="Z29" s="241">
        <f t="shared" si="3"/>
        <v>2</v>
      </c>
      <c r="AA29" s="241">
        <f t="shared" si="3"/>
        <v>0</v>
      </c>
      <c r="AB29" s="241">
        <f t="shared" si="3"/>
        <v>0</v>
      </c>
      <c r="AC29" s="241">
        <f t="shared" si="3"/>
        <v>6</v>
      </c>
      <c r="AD29" s="241">
        <f t="shared" si="3"/>
        <v>4</v>
      </c>
    </row>
    <row r="30" spans="1:30" ht="22.5">
      <c r="A30" s="145" t="s">
        <v>39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249"/>
      <c r="O30" s="249"/>
      <c r="P30" s="249"/>
      <c r="Q30" s="249"/>
      <c r="R30" s="249"/>
      <c r="S30" s="249"/>
      <c r="T30" s="245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</row>
    <row r="31" spans="1:30">
      <c r="A31" s="149" t="s">
        <v>40</v>
      </c>
      <c r="B31" s="142">
        <v>23.4</v>
      </c>
      <c r="C31" s="142">
        <v>30</v>
      </c>
      <c r="D31" s="142">
        <v>38</v>
      </c>
      <c r="E31" s="142">
        <v>1.6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5">
        <v>0</v>
      </c>
      <c r="U31" s="142">
        <v>2</v>
      </c>
      <c r="V31" s="142">
        <v>5.3</v>
      </c>
      <c r="W31" s="142">
        <v>2</v>
      </c>
      <c r="X31" s="142">
        <v>5.3</v>
      </c>
      <c r="Y31" s="142">
        <v>0</v>
      </c>
      <c r="Z31" s="142">
        <v>0</v>
      </c>
      <c r="AA31" s="142">
        <v>0</v>
      </c>
      <c r="AB31" s="142">
        <v>0</v>
      </c>
      <c r="AC31" s="142">
        <v>1</v>
      </c>
      <c r="AD31" s="142">
        <v>1</v>
      </c>
    </row>
    <row r="32" spans="1:30">
      <c r="A32" s="146" t="s">
        <v>41</v>
      </c>
      <c r="B32" s="142">
        <v>54</v>
      </c>
      <c r="C32" s="142">
        <v>36</v>
      </c>
      <c r="D32" s="142">
        <v>61</v>
      </c>
      <c r="E32" s="142">
        <v>1.1000000000000001</v>
      </c>
      <c r="F32" s="142">
        <v>2</v>
      </c>
      <c r="G32" s="142">
        <v>5.5</v>
      </c>
      <c r="H32" s="142">
        <v>0</v>
      </c>
      <c r="I32" s="142">
        <v>2</v>
      </c>
      <c r="J32" s="142">
        <v>0</v>
      </c>
      <c r="K32" s="142">
        <v>0</v>
      </c>
      <c r="L32" s="142">
        <v>2</v>
      </c>
      <c r="M32" s="142">
        <v>2</v>
      </c>
      <c r="N32" s="249"/>
      <c r="O32" s="249"/>
      <c r="P32" s="249"/>
      <c r="Q32" s="249"/>
      <c r="R32" s="249"/>
      <c r="S32" s="249"/>
      <c r="T32" s="245">
        <v>0</v>
      </c>
      <c r="U32" s="142">
        <v>3</v>
      </c>
      <c r="V32" s="142">
        <v>4.9000000000000004</v>
      </c>
      <c r="W32" s="142">
        <v>3</v>
      </c>
      <c r="X32" s="142">
        <v>4.9000000000000004</v>
      </c>
      <c r="Y32" s="142">
        <v>0</v>
      </c>
      <c r="Z32" s="142">
        <v>0</v>
      </c>
      <c r="AA32" s="142">
        <v>0</v>
      </c>
      <c r="AB32" s="142">
        <v>0</v>
      </c>
      <c r="AC32" s="142">
        <v>2</v>
      </c>
      <c r="AD32" s="142">
        <v>1</v>
      </c>
    </row>
    <row r="33" spans="1:30" ht="18" customHeight="1">
      <c r="A33" s="147" t="s">
        <v>42</v>
      </c>
      <c r="B33" s="142">
        <v>19.7</v>
      </c>
      <c r="C33" s="142">
        <v>140</v>
      </c>
      <c r="D33" s="142">
        <v>149</v>
      </c>
      <c r="E33" s="142">
        <v>7.5</v>
      </c>
      <c r="F33" s="142">
        <v>12</v>
      </c>
      <c r="G33" s="142">
        <v>8.6</v>
      </c>
      <c r="H33" s="142">
        <v>0</v>
      </c>
      <c r="I33" s="142">
        <v>1</v>
      </c>
      <c r="J33" s="142">
        <v>0</v>
      </c>
      <c r="K33" s="142">
        <v>0</v>
      </c>
      <c r="L33" s="142">
        <v>6</v>
      </c>
      <c r="M33" s="142">
        <v>5</v>
      </c>
      <c r="N33" s="249">
        <v>9</v>
      </c>
      <c r="O33" s="249">
        <v>1</v>
      </c>
      <c r="P33" s="249">
        <v>0</v>
      </c>
      <c r="Q33" s="249">
        <v>0</v>
      </c>
      <c r="R33" s="249">
        <v>6</v>
      </c>
      <c r="S33" s="249">
        <v>2</v>
      </c>
      <c r="T33" s="245">
        <f>N33/F33*100</f>
        <v>75</v>
      </c>
      <c r="U33" s="142">
        <v>15</v>
      </c>
      <c r="V33" s="142">
        <v>10</v>
      </c>
      <c r="W33" s="142">
        <v>14</v>
      </c>
      <c r="X33" s="142">
        <v>9.4</v>
      </c>
      <c r="Y33" s="142">
        <v>0</v>
      </c>
      <c r="Z33" s="142">
        <v>2</v>
      </c>
      <c r="AA33" s="142">
        <v>0</v>
      </c>
      <c r="AB33" s="142">
        <v>0</v>
      </c>
      <c r="AC33" s="142">
        <v>5</v>
      </c>
      <c r="AD33" s="142">
        <v>7</v>
      </c>
    </row>
    <row r="34" spans="1:30">
      <c r="A34" s="146" t="s">
        <v>44</v>
      </c>
      <c r="B34" s="142">
        <v>36</v>
      </c>
      <c r="C34" s="142">
        <v>140</v>
      </c>
      <c r="D34" s="142">
        <v>140</v>
      </c>
      <c r="E34" s="142">
        <v>3.9</v>
      </c>
      <c r="F34" s="142">
        <v>11</v>
      </c>
      <c r="G34" s="142">
        <v>7.9</v>
      </c>
      <c r="H34" s="142">
        <v>0</v>
      </c>
      <c r="I34" s="142">
        <v>1</v>
      </c>
      <c r="J34" s="142">
        <v>0</v>
      </c>
      <c r="K34" s="142">
        <v>0</v>
      </c>
      <c r="L34" s="142">
        <v>5</v>
      </c>
      <c r="M34" s="142">
        <v>5</v>
      </c>
      <c r="N34" s="249"/>
      <c r="O34" s="249"/>
      <c r="P34" s="249"/>
      <c r="Q34" s="249"/>
      <c r="R34" s="249"/>
      <c r="S34" s="249"/>
      <c r="T34" s="245">
        <f>N34/F34*100</f>
        <v>0</v>
      </c>
      <c r="U34" s="142">
        <v>10</v>
      </c>
      <c r="V34" s="142">
        <v>1.4</v>
      </c>
      <c r="W34" s="142">
        <v>10</v>
      </c>
      <c r="X34" s="142">
        <v>1.4</v>
      </c>
      <c r="Y34" s="142">
        <v>0</v>
      </c>
      <c r="Z34" s="142">
        <v>0</v>
      </c>
      <c r="AA34" s="142">
        <v>0</v>
      </c>
      <c r="AB34" s="142">
        <v>0</v>
      </c>
      <c r="AC34" s="142">
        <v>5</v>
      </c>
      <c r="AD34" s="142">
        <v>5</v>
      </c>
    </row>
    <row r="35" spans="1:30">
      <c r="A35" s="150" t="s">
        <v>45</v>
      </c>
      <c r="B35" s="142"/>
      <c r="C35" s="142"/>
      <c r="D35" s="142"/>
      <c r="E35" s="142"/>
      <c r="F35" s="142">
        <v>7</v>
      </c>
      <c r="G35" s="142"/>
      <c r="H35" s="142"/>
      <c r="I35" s="142"/>
      <c r="J35" s="142"/>
      <c r="K35" s="142"/>
      <c r="L35" s="142"/>
      <c r="M35" s="142"/>
      <c r="N35" s="249"/>
      <c r="O35" s="249"/>
      <c r="P35" s="249"/>
      <c r="Q35" s="249"/>
      <c r="R35" s="249"/>
      <c r="S35" s="249"/>
      <c r="T35" s="245">
        <f>N35/F35*100</f>
        <v>0</v>
      </c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</row>
    <row r="36" spans="1:30">
      <c r="A36" s="240" t="s">
        <v>28</v>
      </c>
      <c r="B36" s="241">
        <f t="shared" ref="B36:AD36" si="4">SUM(B31:B35)</f>
        <v>133.10000000000002</v>
      </c>
      <c r="C36" s="241">
        <f t="shared" si="4"/>
        <v>346</v>
      </c>
      <c r="D36" s="241">
        <f t="shared" si="4"/>
        <v>388</v>
      </c>
      <c r="E36" s="241">
        <f t="shared" si="4"/>
        <v>14.1</v>
      </c>
      <c r="F36" s="241">
        <f t="shared" si="4"/>
        <v>32</v>
      </c>
      <c r="G36" s="243">
        <f t="shared" si="4"/>
        <v>22</v>
      </c>
      <c r="H36" s="241">
        <f t="shared" si="4"/>
        <v>0</v>
      </c>
      <c r="I36" s="241">
        <f t="shared" si="4"/>
        <v>4</v>
      </c>
      <c r="J36" s="241">
        <f t="shared" si="4"/>
        <v>0</v>
      </c>
      <c r="K36" s="241">
        <f t="shared" si="4"/>
        <v>0</v>
      </c>
      <c r="L36" s="241">
        <f t="shared" si="4"/>
        <v>13</v>
      </c>
      <c r="M36" s="241">
        <f t="shared" si="4"/>
        <v>12</v>
      </c>
      <c r="N36" s="245">
        <v>26</v>
      </c>
      <c r="O36" s="245">
        <v>0</v>
      </c>
      <c r="P36" s="245">
        <f t="shared" si="4"/>
        <v>0</v>
      </c>
      <c r="Q36" s="245">
        <f t="shared" si="4"/>
        <v>0</v>
      </c>
      <c r="R36" s="245">
        <v>0</v>
      </c>
      <c r="S36" s="245">
        <v>0</v>
      </c>
      <c r="T36" s="245">
        <f>N36/F36*100</f>
        <v>81.25</v>
      </c>
      <c r="U36" s="241">
        <f t="shared" si="4"/>
        <v>30</v>
      </c>
      <c r="V36" s="241">
        <f t="shared" si="4"/>
        <v>21.599999999999998</v>
      </c>
      <c r="W36" s="241">
        <f t="shared" si="4"/>
        <v>29</v>
      </c>
      <c r="X36" s="243">
        <f t="shared" si="4"/>
        <v>21</v>
      </c>
      <c r="Y36" s="241">
        <f t="shared" si="4"/>
        <v>0</v>
      </c>
      <c r="Z36" s="241">
        <f t="shared" si="4"/>
        <v>2</v>
      </c>
      <c r="AA36" s="241">
        <f t="shared" si="4"/>
        <v>0</v>
      </c>
      <c r="AB36" s="241">
        <f t="shared" si="4"/>
        <v>0</v>
      </c>
      <c r="AC36" s="241">
        <f t="shared" si="4"/>
        <v>13</v>
      </c>
      <c r="AD36" s="241">
        <f t="shared" si="4"/>
        <v>14</v>
      </c>
    </row>
    <row r="37" spans="1:30" ht="22.5">
      <c r="A37" s="144" t="s">
        <v>46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249"/>
      <c r="O37" s="249"/>
      <c r="P37" s="249"/>
      <c r="Q37" s="249"/>
      <c r="R37" s="249"/>
      <c r="S37" s="249"/>
      <c r="T37" s="249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1:30">
      <c r="A38" s="144" t="s">
        <v>47</v>
      </c>
      <c r="B38" s="142">
        <v>6.4</v>
      </c>
      <c r="C38" s="142">
        <v>0</v>
      </c>
      <c r="D38" s="142">
        <v>4</v>
      </c>
      <c r="E38" s="142">
        <v>0.6</v>
      </c>
      <c r="F38" s="142">
        <v>0</v>
      </c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142">
        <v>0</v>
      </c>
      <c r="V38" s="142">
        <v>0</v>
      </c>
      <c r="W38" s="142">
        <v>0</v>
      </c>
      <c r="X38" s="142">
        <v>0</v>
      </c>
      <c r="Y38" s="142">
        <v>0</v>
      </c>
      <c r="Z38" s="142">
        <v>0</v>
      </c>
      <c r="AA38" s="142">
        <v>0</v>
      </c>
      <c r="AB38" s="142">
        <v>0</v>
      </c>
      <c r="AC38" s="142">
        <v>0</v>
      </c>
      <c r="AD38" s="142">
        <v>0</v>
      </c>
    </row>
    <row r="39" spans="1:30">
      <c r="A39" s="144" t="s">
        <v>48</v>
      </c>
      <c r="B39" s="142">
        <v>31.15</v>
      </c>
      <c r="C39" s="142">
        <v>44</v>
      </c>
      <c r="D39" s="142">
        <v>49</v>
      </c>
      <c r="E39" s="142">
        <v>0.56999999999999995</v>
      </c>
      <c r="F39" s="142">
        <v>6</v>
      </c>
      <c r="G39" s="142">
        <v>13.6</v>
      </c>
      <c r="H39" s="142">
        <v>0</v>
      </c>
      <c r="I39" s="142">
        <v>0</v>
      </c>
      <c r="J39" s="142">
        <v>0</v>
      </c>
      <c r="K39" s="142">
        <v>0</v>
      </c>
      <c r="L39" s="142">
        <v>4</v>
      </c>
      <c r="M39" s="142">
        <v>2</v>
      </c>
      <c r="N39" s="249"/>
      <c r="O39" s="249"/>
      <c r="P39" s="249"/>
      <c r="Q39" s="249"/>
      <c r="R39" s="249"/>
      <c r="S39" s="249"/>
      <c r="T39" s="249"/>
      <c r="U39" s="142">
        <v>2</v>
      </c>
      <c r="V39" s="142">
        <v>4.0999999999999996</v>
      </c>
      <c r="W39" s="142">
        <v>2</v>
      </c>
      <c r="X39" s="142">
        <v>4.0999999999999996</v>
      </c>
      <c r="Y39" s="142">
        <v>0</v>
      </c>
      <c r="Z39" s="142">
        <v>0</v>
      </c>
      <c r="AA39" s="142">
        <v>0</v>
      </c>
      <c r="AB39" s="142">
        <v>0</v>
      </c>
      <c r="AC39" s="142">
        <v>1</v>
      </c>
      <c r="AD39" s="142">
        <v>1</v>
      </c>
    </row>
    <row r="40" spans="1:30">
      <c r="A40" s="240" t="s">
        <v>28</v>
      </c>
      <c r="B40" s="241">
        <f>SUM(B38:B39)</f>
        <v>37.549999999999997</v>
      </c>
      <c r="C40" s="241">
        <f>SUM(C38:C39)</f>
        <v>44</v>
      </c>
      <c r="D40" s="241">
        <f t="shared" ref="D40:AD40" si="5">SUM(D38:D39)</f>
        <v>53</v>
      </c>
      <c r="E40" s="241">
        <f t="shared" si="5"/>
        <v>1.17</v>
      </c>
      <c r="F40" s="241">
        <f t="shared" si="5"/>
        <v>6</v>
      </c>
      <c r="G40" s="241">
        <f t="shared" si="5"/>
        <v>13.6</v>
      </c>
      <c r="H40" s="241">
        <f t="shared" si="5"/>
        <v>0</v>
      </c>
      <c r="I40" s="241">
        <f t="shared" si="5"/>
        <v>0</v>
      </c>
      <c r="J40" s="241">
        <f t="shared" si="5"/>
        <v>0</v>
      </c>
      <c r="K40" s="241">
        <f t="shared" si="5"/>
        <v>0</v>
      </c>
      <c r="L40" s="241">
        <f t="shared" si="5"/>
        <v>4</v>
      </c>
      <c r="M40" s="241">
        <f t="shared" si="5"/>
        <v>2</v>
      </c>
      <c r="N40" s="245">
        <f t="shared" si="5"/>
        <v>0</v>
      </c>
      <c r="O40" s="245">
        <f t="shared" si="5"/>
        <v>0</v>
      </c>
      <c r="P40" s="245">
        <f t="shared" si="5"/>
        <v>0</v>
      </c>
      <c r="Q40" s="245">
        <f t="shared" si="5"/>
        <v>0</v>
      </c>
      <c r="R40" s="245">
        <f t="shared" si="5"/>
        <v>0</v>
      </c>
      <c r="S40" s="245">
        <f t="shared" si="5"/>
        <v>0</v>
      </c>
      <c r="T40" s="245">
        <f t="shared" si="5"/>
        <v>0</v>
      </c>
      <c r="U40" s="241">
        <f t="shared" si="5"/>
        <v>2</v>
      </c>
      <c r="V40" s="241">
        <f t="shared" si="5"/>
        <v>4.0999999999999996</v>
      </c>
      <c r="W40" s="241">
        <f t="shared" si="5"/>
        <v>2</v>
      </c>
      <c r="X40" s="241">
        <f t="shared" si="5"/>
        <v>4.0999999999999996</v>
      </c>
      <c r="Y40" s="241">
        <f t="shared" si="5"/>
        <v>0</v>
      </c>
      <c r="Z40" s="241">
        <f t="shared" si="5"/>
        <v>0</v>
      </c>
      <c r="AA40" s="241">
        <f t="shared" si="5"/>
        <v>0</v>
      </c>
      <c r="AB40" s="241">
        <f t="shared" si="5"/>
        <v>0</v>
      </c>
      <c r="AC40" s="241">
        <f t="shared" si="5"/>
        <v>1</v>
      </c>
      <c r="AD40" s="241">
        <f t="shared" si="5"/>
        <v>1</v>
      </c>
    </row>
    <row r="41" spans="1:30">
      <c r="A41" s="144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249"/>
      <c r="O41" s="249"/>
      <c r="P41" s="249"/>
      <c r="Q41" s="249"/>
      <c r="R41" s="249"/>
      <c r="S41" s="249"/>
      <c r="T41" s="249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</row>
    <row r="42" spans="1:30" ht="22.5">
      <c r="A42" s="151" t="s">
        <v>46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249"/>
      <c r="O42" s="249"/>
      <c r="P42" s="249"/>
      <c r="Q42" s="249"/>
      <c r="R42" s="249"/>
      <c r="S42" s="249"/>
      <c r="T42" s="249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</row>
    <row r="43" spans="1:30">
      <c r="A43" s="146" t="s">
        <v>47</v>
      </c>
      <c r="B43" s="142">
        <v>6.4</v>
      </c>
      <c r="C43" s="142">
        <v>0</v>
      </c>
      <c r="D43" s="142">
        <v>4</v>
      </c>
      <c r="E43" s="142">
        <v>0.6</v>
      </c>
      <c r="F43" s="142">
        <v>0</v>
      </c>
      <c r="G43" s="142">
        <v>0</v>
      </c>
      <c r="H43" s="142">
        <v>0</v>
      </c>
      <c r="I43" s="142">
        <v>0</v>
      </c>
      <c r="J43" s="142">
        <v>0</v>
      </c>
      <c r="K43" s="142">
        <v>0</v>
      </c>
      <c r="L43" s="142">
        <v>0</v>
      </c>
      <c r="M43" s="142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142">
        <v>0</v>
      </c>
      <c r="V43" s="142">
        <v>0</v>
      </c>
      <c r="W43" s="142">
        <v>0</v>
      </c>
      <c r="X43" s="142">
        <v>0</v>
      </c>
      <c r="Y43" s="142">
        <v>0</v>
      </c>
      <c r="Z43" s="142">
        <v>0</v>
      </c>
      <c r="AA43" s="142">
        <v>0</v>
      </c>
      <c r="AB43" s="142">
        <v>0</v>
      </c>
      <c r="AC43" s="142">
        <v>0</v>
      </c>
      <c r="AD43" s="142">
        <v>0</v>
      </c>
    </row>
    <row r="44" spans="1:30">
      <c r="A44" s="146" t="s">
        <v>48</v>
      </c>
      <c r="B44" s="142">
        <v>31.1</v>
      </c>
      <c r="C44" s="142">
        <v>44</v>
      </c>
      <c r="D44" s="142">
        <v>78</v>
      </c>
      <c r="E44" s="142">
        <v>2.5</v>
      </c>
      <c r="F44" s="142">
        <v>6</v>
      </c>
      <c r="G44" s="142">
        <v>13.6</v>
      </c>
      <c r="H44" s="142">
        <v>0</v>
      </c>
      <c r="I44" s="142">
        <v>6</v>
      </c>
      <c r="J44" s="142">
        <v>0</v>
      </c>
      <c r="K44" s="142">
        <v>0</v>
      </c>
      <c r="L44" s="142">
        <v>4</v>
      </c>
      <c r="M44" s="142">
        <v>2</v>
      </c>
      <c r="N44" s="249"/>
      <c r="O44" s="249"/>
      <c r="P44" s="249"/>
      <c r="Q44" s="249"/>
      <c r="R44" s="249"/>
      <c r="S44" s="249"/>
      <c r="T44" s="249"/>
      <c r="U44" s="142">
        <v>5</v>
      </c>
      <c r="V44" s="142">
        <v>6.4</v>
      </c>
      <c r="W44" s="142">
        <v>5</v>
      </c>
      <c r="X44" s="142">
        <v>6.4</v>
      </c>
      <c r="Y44" s="142">
        <v>0</v>
      </c>
      <c r="Z44" s="142">
        <v>0</v>
      </c>
      <c r="AA44" s="142">
        <v>0</v>
      </c>
      <c r="AB44" s="142">
        <v>0</v>
      </c>
      <c r="AC44" s="142">
        <v>3</v>
      </c>
      <c r="AD44" s="142">
        <v>2</v>
      </c>
    </row>
    <row r="45" spans="1:30">
      <c r="A45" s="143" t="s">
        <v>223</v>
      </c>
      <c r="B45" s="142">
        <v>61.3</v>
      </c>
      <c r="C45" s="142">
        <v>47</v>
      </c>
      <c r="D45" s="142">
        <v>48</v>
      </c>
      <c r="E45" s="142">
        <v>0.8</v>
      </c>
      <c r="F45" s="142">
        <v>8</v>
      </c>
      <c r="G45" s="142">
        <v>17</v>
      </c>
      <c r="H45" s="142">
        <v>0</v>
      </c>
      <c r="I45" s="142">
        <v>1</v>
      </c>
      <c r="J45" s="142">
        <v>0</v>
      </c>
      <c r="K45" s="142">
        <v>0</v>
      </c>
      <c r="L45" s="142">
        <v>4</v>
      </c>
      <c r="M45" s="142">
        <v>3</v>
      </c>
      <c r="N45" s="249"/>
      <c r="O45" s="249"/>
      <c r="P45" s="249"/>
      <c r="Q45" s="249"/>
      <c r="R45" s="249"/>
      <c r="S45" s="249"/>
      <c r="T45" s="249"/>
      <c r="U45" s="142">
        <v>2</v>
      </c>
      <c r="V45" s="142">
        <v>4.2</v>
      </c>
      <c r="W45" s="142">
        <v>2</v>
      </c>
      <c r="X45" s="142">
        <v>4.2</v>
      </c>
      <c r="Y45" s="142">
        <v>0</v>
      </c>
      <c r="Z45" s="142">
        <v>0</v>
      </c>
      <c r="AA45" s="142">
        <v>0</v>
      </c>
      <c r="AB45" s="142">
        <v>0</v>
      </c>
      <c r="AC45" s="142">
        <v>1</v>
      </c>
      <c r="AD45" s="142">
        <v>1</v>
      </c>
    </row>
    <row r="46" spans="1:30">
      <c r="A46" s="240" t="s">
        <v>28</v>
      </c>
      <c r="B46" s="241">
        <f>SUM(B43:B45)</f>
        <v>98.8</v>
      </c>
      <c r="C46" s="241">
        <f t="shared" ref="C46:AD46" si="6">SUM(C43:C45)</f>
        <v>91</v>
      </c>
      <c r="D46" s="241">
        <f t="shared" si="6"/>
        <v>130</v>
      </c>
      <c r="E46" s="241">
        <f t="shared" si="6"/>
        <v>3.9000000000000004</v>
      </c>
      <c r="F46" s="241">
        <f t="shared" si="6"/>
        <v>14</v>
      </c>
      <c r="G46" s="241">
        <f t="shared" si="6"/>
        <v>30.6</v>
      </c>
      <c r="H46" s="241">
        <f t="shared" si="6"/>
        <v>0</v>
      </c>
      <c r="I46" s="241">
        <f t="shared" si="6"/>
        <v>7</v>
      </c>
      <c r="J46" s="241">
        <f t="shared" si="6"/>
        <v>0</v>
      </c>
      <c r="K46" s="241">
        <f t="shared" si="6"/>
        <v>0</v>
      </c>
      <c r="L46" s="241">
        <f t="shared" si="6"/>
        <v>8</v>
      </c>
      <c r="M46" s="241">
        <f t="shared" si="6"/>
        <v>5</v>
      </c>
      <c r="N46" s="245">
        <v>5</v>
      </c>
      <c r="O46" s="245">
        <f t="shared" si="6"/>
        <v>0</v>
      </c>
      <c r="P46" s="245">
        <f t="shared" si="6"/>
        <v>0</v>
      </c>
      <c r="Q46" s="245">
        <f t="shared" si="6"/>
        <v>0</v>
      </c>
      <c r="R46" s="245">
        <f t="shared" si="6"/>
        <v>0</v>
      </c>
      <c r="S46" s="245">
        <f t="shared" si="6"/>
        <v>0</v>
      </c>
      <c r="T46" s="245">
        <f t="shared" si="6"/>
        <v>0</v>
      </c>
      <c r="U46" s="241">
        <f t="shared" si="6"/>
        <v>7</v>
      </c>
      <c r="V46" s="241">
        <f t="shared" si="6"/>
        <v>10.600000000000001</v>
      </c>
      <c r="W46" s="241">
        <f t="shared" si="6"/>
        <v>7</v>
      </c>
      <c r="X46" s="243">
        <f t="shared" si="6"/>
        <v>10.600000000000001</v>
      </c>
      <c r="Y46" s="241">
        <f t="shared" si="6"/>
        <v>0</v>
      </c>
      <c r="Z46" s="241">
        <f t="shared" si="6"/>
        <v>0</v>
      </c>
      <c r="AA46" s="241">
        <f t="shared" si="6"/>
        <v>0</v>
      </c>
      <c r="AB46" s="241">
        <f t="shared" si="6"/>
        <v>0</v>
      </c>
      <c r="AC46" s="241">
        <f t="shared" si="6"/>
        <v>4</v>
      </c>
      <c r="AD46" s="241">
        <f t="shared" si="6"/>
        <v>3</v>
      </c>
    </row>
    <row r="47" spans="1:30">
      <c r="A47" s="145" t="s">
        <v>224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249"/>
      <c r="O47" s="249"/>
      <c r="P47" s="249"/>
      <c r="Q47" s="249"/>
      <c r="R47" s="249"/>
      <c r="S47" s="249"/>
      <c r="T47" s="249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</row>
    <row r="48" spans="1:30">
      <c r="A48" s="143" t="s">
        <v>225</v>
      </c>
      <c r="B48" s="142">
        <v>32.6</v>
      </c>
      <c r="C48" s="142">
        <v>10</v>
      </c>
      <c r="D48" s="142">
        <v>14</v>
      </c>
      <c r="E48" s="142">
        <v>0.4</v>
      </c>
      <c r="F48" s="142">
        <v>0</v>
      </c>
      <c r="G48" s="142">
        <v>0</v>
      </c>
      <c r="H48" s="142">
        <v>0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249">
        <v>0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  <c r="Z48" s="142">
        <v>0</v>
      </c>
      <c r="AA48" s="142">
        <v>0</v>
      </c>
      <c r="AB48" s="142">
        <v>0</v>
      </c>
      <c r="AC48" s="142">
        <v>0</v>
      </c>
      <c r="AD48" s="142">
        <v>0</v>
      </c>
    </row>
    <row r="49" spans="1:30">
      <c r="A49" s="240" t="s">
        <v>28</v>
      </c>
      <c r="B49" s="241">
        <f t="shared" ref="B49:AD49" si="7">SUM(B48:B48)</f>
        <v>32.6</v>
      </c>
      <c r="C49" s="241">
        <f t="shared" si="7"/>
        <v>10</v>
      </c>
      <c r="D49" s="241">
        <f t="shared" si="7"/>
        <v>14</v>
      </c>
      <c r="E49" s="241">
        <f t="shared" si="7"/>
        <v>0.4</v>
      </c>
      <c r="F49" s="241">
        <f t="shared" si="7"/>
        <v>0</v>
      </c>
      <c r="G49" s="241">
        <f t="shared" si="7"/>
        <v>0</v>
      </c>
      <c r="H49" s="241">
        <f t="shared" si="7"/>
        <v>0</v>
      </c>
      <c r="I49" s="241">
        <f t="shared" si="7"/>
        <v>0</v>
      </c>
      <c r="J49" s="241">
        <f t="shared" si="7"/>
        <v>0</v>
      </c>
      <c r="K49" s="241">
        <f t="shared" si="7"/>
        <v>0</v>
      </c>
      <c r="L49" s="241">
        <f t="shared" si="7"/>
        <v>0</v>
      </c>
      <c r="M49" s="241">
        <f t="shared" si="7"/>
        <v>0</v>
      </c>
      <c r="N49" s="245">
        <f t="shared" si="7"/>
        <v>0</v>
      </c>
      <c r="O49" s="245">
        <f t="shared" si="7"/>
        <v>0</v>
      </c>
      <c r="P49" s="245">
        <f t="shared" si="7"/>
        <v>0</v>
      </c>
      <c r="Q49" s="245">
        <f t="shared" si="7"/>
        <v>0</v>
      </c>
      <c r="R49" s="245">
        <f t="shared" si="7"/>
        <v>0</v>
      </c>
      <c r="S49" s="245">
        <f t="shared" si="7"/>
        <v>0</v>
      </c>
      <c r="T49" s="245">
        <f t="shared" si="7"/>
        <v>0</v>
      </c>
      <c r="U49" s="241">
        <f t="shared" si="7"/>
        <v>0</v>
      </c>
      <c r="V49" s="241">
        <f t="shared" si="7"/>
        <v>0</v>
      </c>
      <c r="W49" s="241">
        <f t="shared" si="7"/>
        <v>0</v>
      </c>
      <c r="X49" s="241">
        <f t="shared" si="7"/>
        <v>0</v>
      </c>
      <c r="Y49" s="241">
        <f t="shared" si="7"/>
        <v>0</v>
      </c>
      <c r="Z49" s="241">
        <f t="shared" si="7"/>
        <v>0</v>
      </c>
      <c r="AA49" s="241">
        <f t="shared" si="7"/>
        <v>0</v>
      </c>
      <c r="AB49" s="241">
        <f t="shared" si="7"/>
        <v>0</v>
      </c>
      <c r="AC49" s="241">
        <f t="shared" si="7"/>
        <v>0</v>
      </c>
      <c r="AD49" s="241">
        <f t="shared" si="7"/>
        <v>0</v>
      </c>
    </row>
    <row r="50" spans="1:30" ht="22.5">
      <c r="A50" s="151" t="s">
        <v>49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249"/>
      <c r="O50" s="249"/>
      <c r="P50" s="249"/>
      <c r="Q50" s="249"/>
      <c r="R50" s="249"/>
      <c r="S50" s="249"/>
      <c r="T50" s="249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</row>
    <row r="51" spans="1:30">
      <c r="A51" s="146" t="s">
        <v>226</v>
      </c>
      <c r="B51" s="142">
        <v>49.37</v>
      </c>
      <c r="C51" s="142">
        <v>4</v>
      </c>
      <c r="D51" s="142">
        <v>8</v>
      </c>
      <c r="E51" s="142">
        <v>0.16</v>
      </c>
      <c r="F51" s="142">
        <v>0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249">
        <v>0</v>
      </c>
      <c r="O51" s="249">
        <v>0</v>
      </c>
      <c r="P51" s="249">
        <v>0</v>
      </c>
      <c r="Q51" s="249">
        <v>0</v>
      </c>
      <c r="R51" s="249">
        <v>0</v>
      </c>
      <c r="S51" s="249">
        <v>0</v>
      </c>
      <c r="T51" s="249">
        <v>0</v>
      </c>
      <c r="U51" s="142">
        <v>0</v>
      </c>
      <c r="V51" s="142">
        <v>0</v>
      </c>
      <c r="W51" s="142">
        <v>0</v>
      </c>
      <c r="X51" s="142">
        <v>0</v>
      </c>
      <c r="Y51" s="142">
        <v>0</v>
      </c>
      <c r="Z51" s="142">
        <v>0</v>
      </c>
      <c r="AA51" s="142">
        <v>0</v>
      </c>
      <c r="AB51" s="142">
        <v>0</v>
      </c>
      <c r="AC51" s="142">
        <v>0</v>
      </c>
      <c r="AD51" s="142">
        <v>0</v>
      </c>
    </row>
    <row r="52" spans="1:30">
      <c r="A52" s="146" t="s">
        <v>50</v>
      </c>
      <c r="B52" s="142">
        <v>45.3</v>
      </c>
      <c r="C52" s="142">
        <v>12</v>
      </c>
      <c r="D52" s="142">
        <v>20</v>
      </c>
      <c r="E52" s="142">
        <v>0.15</v>
      </c>
      <c r="F52" s="142">
        <v>0</v>
      </c>
      <c r="G52" s="142">
        <v>0</v>
      </c>
      <c r="H52" s="142">
        <v>0</v>
      </c>
      <c r="I52" s="142">
        <v>0</v>
      </c>
      <c r="J52" s="142">
        <v>0</v>
      </c>
      <c r="K52" s="142">
        <v>0</v>
      </c>
      <c r="L52" s="142">
        <v>0</v>
      </c>
      <c r="M52" s="142">
        <v>0</v>
      </c>
      <c r="N52" s="249">
        <v>0</v>
      </c>
      <c r="O52" s="249">
        <v>0</v>
      </c>
      <c r="P52" s="249">
        <v>0</v>
      </c>
      <c r="Q52" s="249">
        <v>0</v>
      </c>
      <c r="R52" s="249">
        <v>0</v>
      </c>
      <c r="S52" s="249">
        <v>0</v>
      </c>
      <c r="T52" s="249">
        <v>0</v>
      </c>
      <c r="U52" s="142">
        <v>0</v>
      </c>
      <c r="V52" s="142">
        <v>0</v>
      </c>
      <c r="W52" s="142">
        <v>0</v>
      </c>
      <c r="X52" s="142">
        <v>0</v>
      </c>
      <c r="Y52" s="142">
        <v>0</v>
      </c>
      <c r="Z52" s="142">
        <v>0</v>
      </c>
      <c r="AA52" s="142">
        <v>0</v>
      </c>
      <c r="AB52" s="142">
        <v>0</v>
      </c>
      <c r="AC52" s="142"/>
      <c r="AD52" s="142">
        <v>0</v>
      </c>
    </row>
    <row r="53" spans="1:30">
      <c r="A53" s="240" t="s">
        <v>28</v>
      </c>
      <c r="B53" s="241">
        <f>SUM(B51:B52)</f>
        <v>94.669999999999987</v>
      </c>
      <c r="C53" s="241">
        <f t="shared" ref="C53:AD53" si="8">SUM(C51:C52)</f>
        <v>16</v>
      </c>
      <c r="D53" s="241">
        <f t="shared" si="8"/>
        <v>28</v>
      </c>
      <c r="E53" s="241">
        <f t="shared" si="8"/>
        <v>0.31</v>
      </c>
      <c r="F53" s="241">
        <f t="shared" si="8"/>
        <v>0</v>
      </c>
      <c r="G53" s="241">
        <f t="shared" si="8"/>
        <v>0</v>
      </c>
      <c r="H53" s="241">
        <f t="shared" si="8"/>
        <v>0</v>
      </c>
      <c r="I53" s="241">
        <f t="shared" si="8"/>
        <v>0</v>
      </c>
      <c r="J53" s="241">
        <f t="shared" si="8"/>
        <v>0</v>
      </c>
      <c r="K53" s="241">
        <f t="shared" si="8"/>
        <v>0</v>
      </c>
      <c r="L53" s="241">
        <f t="shared" si="8"/>
        <v>0</v>
      </c>
      <c r="M53" s="241">
        <f t="shared" si="8"/>
        <v>0</v>
      </c>
      <c r="N53" s="245">
        <f t="shared" si="8"/>
        <v>0</v>
      </c>
      <c r="O53" s="245">
        <f t="shared" si="8"/>
        <v>0</v>
      </c>
      <c r="P53" s="245">
        <f t="shared" si="8"/>
        <v>0</v>
      </c>
      <c r="Q53" s="245">
        <f t="shared" si="8"/>
        <v>0</v>
      </c>
      <c r="R53" s="245">
        <f t="shared" si="8"/>
        <v>0</v>
      </c>
      <c r="S53" s="245">
        <f t="shared" si="8"/>
        <v>0</v>
      </c>
      <c r="T53" s="245">
        <f t="shared" si="8"/>
        <v>0</v>
      </c>
      <c r="U53" s="241">
        <f t="shared" si="8"/>
        <v>0</v>
      </c>
      <c r="V53" s="241">
        <f t="shared" si="8"/>
        <v>0</v>
      </c>
      <c r="W53" s="241">
        <f t="shared" si="8"/>
        <v>0</v>
      </c>
      <c r="X53" s="241">
        <f t="shared" si="8"/>
        <v>0</v>
      </c>
      <c r="Y53" s="241">
        <f t="shared" si="8"/>
        <v>0</v>
      </c>
      <c r="Z53" s="241">
        <f t="shared" si="8"/>
        <v>0</v>
      </c>
      <c r="AA53" s="241">
        <f t="shared" si="8"/>
        <v>0</v>
      </c>
      <c r="AB53" s="241">
        <f t="shared" si="8"/>
        <v>0</v>
      </c>
      <c r="AC53" s="241">
        <f t="shared" si="8"/>
        <v>0</v>
      </c>
      <c r="AD53" s="241">
        <f t="shared" si="8"/>
        <v>0</v>
      </c>
    </row>
    <row r="54" spans="1:30">
      <c r="A54" s="151" t="s">
        <v>51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249"/>
      <c r="O54" s="249"/>
      <c r="P54" s="249"/>
      <c r="Q54" s="249"/>
      <c r="R54" s="249"/>
      <c r="S54" s="249"/>
      <c r="T54" s="249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</row>
    <row r="55" spans="1:30">
      <c r="A55" s="147" t="s">
        <v>227</v>
      </c>
      <c r="B55" s="142">
        <v>21.58</v>
      </c>
      <c r="C55" s="142">
        <v>56</v>
      </c>
      <c r="D55" s="142">
        <v>59</v>
      </c>
      <c r="E55" s="142">
        <v>2.8</v>
      </c>
      <c r="F55" s="142">
        <v>14</v>
      </c>
      <c r="G55" s="142">
        <v>25</v>
      </c>
      <c r="H55" s="142">
        <v>0</v>
      </c>
      <c r="I55" s="142">
        <v>1</v>
      </c>
      <c r="J55" s="142">
        <v>0</v>
      </c>
      <c r="K55" s="142">
        <v>0</v>
      </c>
      <c r="L55" s="142">
        <v>8</v>
      </c>
      <c r="M55" s="142">
        <v>5</v>
      </c>
      <c r="N55" s="249"/>
      <c r="O55" s="249"/>
      <c r="P55" s="249"/>
      <c r="Q55" s="249"/>
      <c r="R55" s="249"/>
      <c r="S55" s="249"/>
      <c r="T55" s="249"/>
      <c r="U55" s="142">
        <v>4</v>
      </c>
      <c r="V55" s="142">
        <v>6.8</v>
      </c>
      <c r="W55" s="142">
        <v>4</v>
      </c>
      <c r="X55" s="142">
        <v>6.8</v>
      </c>
      <c r="Y55" s="142">
        <v>0</v>
      </c>
      <c r="Z55" s="142">
        <v>0</v>
      </c>
      <c r="AA55" s="142">
        <v>0</v>
      </c>
      <c r="AB55" s="142">
        <v>0</v>
      </c>
      <c r="AC55" s="142">
        <v>2</v>
      </c>
      <c r="AD55" s="142">
        <v>2</v>
      </c>
    </row>
    <row r="56" spans="1:30">
      <c r="A56" s="147" t="s">
        <v>52</v>
      </c>
      <c r="B56" s="142">
        <v>12.4</v>
      </c>
      <c r="C56" s="142">
        <v>34</v>
      </c>
      <c r="D56" s="142">
        <v>46</v>
      </c>
      <c r="E56" s="142">
        <v>3.7</v>
      </c>
      <c r="F56" s="142">
        <v>6</v>
      </c>
      <c r="G56" s="142">
        <v>17.600000000000001</v>
      </c>
      <c r="H56" s="142">
        <v>0</v>
      </c>
      <c r="I56" s="142">
        <v>0</v>
      </c>
      <c r="J56" s="142">
        <v>0</v>
      </c>
      <c r="K56" s="142">
        <v>0</v>
      </c>
      <c r="L56" s="142">
        <v>4</v>
      </c>
      <c r="M56" s="142">
        <v>2</v>
      </c>
      <c r="N56" s="249"/>
      <c r="O56" s="249"/>
      <c r="P56" s="249"/>
      <c r="Q56" s="249"/>
      <c r="R56" s="249"/>
      <c r="S56" s="249"/>
      <c r="T56" s="249"/>
      <c r="U56" s="142">
        <v>3</v>
      </c>
      <c r="V56" s="142">
        <v>6.5</v>
      </c>
      <c r="W56" s="142">
        <v>3</v>
      </c>
      <c r="X56" s="142">
        <v>6.5</v>
      </c>
      <c r="Y56" s="142">
        <v>0</v>
      </c>
      <c r="Z56" s="142">
        <v>0</v>
      </c>
      <c r="AA56" s="142">
        <v>0</v>
      </c>
      <c r="AB56" s="142">
        <v>0</v>
      </c>
      <c r="AC56" s="142">
        <v>2</v>
      </c>
      <c r="AD56" s="142">
        <v>1</v>
      </c>
    </row>
    <row r="57" spans="1:30" ht="14.25" customHeight="1">
      <c r="A57" s="147" t="s">
        <v>53</v>
      </c>
      <c r="B57" s="142">
        <v>18.3</v>
      </c>
      <c r="C57" s="142">
        <v>273</v>
      </c>
      <c r="D57" s="142">
        <v>113</v>
      </c>
      <c r="E57" s="142">
        <v>6.2</v>
      </c>
      <c r="F57" s="142">
        <v>12</v>
      </c>
      <c r="G57" s="142">
        <v>4.4000000000000004</v>
      </c>
      <c r="H57" s="142">
        <v>0</v>
      </c>
      <c r="I57" s="142">
        <v>1</v>
      </c>
      <c r="J57" s="142">
        <v>0</v>
      </c>
      <c r="K57" s="142">
        <v>0</v>
      </c>
      <c r="L57" s="142">
        <v>6</v>
      </c>
      <c r="M57" s="142">
        <v>5</v>
      </c>
      <c r="N57" s="249">
        <v>3</v>
      </c>
      <c r="O57" s="249">
        <v>0</v>
      </c>
      <c r="P57" s="249">
        <v>0</v>
      </c>
      <c r="Q57" s="249">
        <v>0</v>
      </c>
      <c r="R57" s="249">
        <v>3</v>
      </c>
      <c r="S57" s="249">
        <v>0</v>
      </c>
      <c r="T57" s="249">
        <v>25</v>
      </c>
      <c r="U57" s="142">
        <v>11</v>
      </c>
      <c r="V57" s="142">
        <v>10</v>
      </c>
      <c r="W57" s="142">
        <v>11</v>
      </c>
      <c r="X57" s="142">
        <v>10</v>
      </c>
      <c r="Y57" s="142">
        <v>0</v>
      </c>
      <c r="Z57" s="142">
        <v>2</v>
      </c>
      <c r="AA57" s="142">
        <v>0</v>
      </c>
      <c r="AB57" s="142">
        <v>0</v>
      </c>
      <c r="AC57" s="142">
        <v>4</v>
      </c>
      <c r="AD57" s="142">
        <v>5</v>
      </c>
    </row>
    <row r="58" spans="1:30">
      <c r="A58" s="147" t="s">
        <v>228</v>
      </c>
      <c r="B58" s="142">
        <v>22.7</v>
      </c>
      <c r="C58" s="142">
        <v>55</v>
      </c>
      <c r="D58" s="142">
        <v>59</v>
      </c>
      <c r="E58" s="142">
        <v>2.6</v>
      </c>
      <c r="F58" s="142">
        <v>5</v>
      </c>
      <c r="G58" s="142">
        <v>9.1</v>
      </c>
      <c r="H58" s="142">
        <v>0</v>
      </c>
      <c r="I58" s="142">
        <v>0</v>
      </c>
      <c r="J58" s="142">
        <v>0</v>
      </c>
      <c r="K58" s="142">
        <v>0</v>
      </c>
      <c r="L58" s="142">
        <v>2</v>
      </c>
      <c r="M58" s="142">
        <v>3</v>
      </c>
      <c r="N58" s="249"/>
      <c r="O58" s="249"/>
      <c r="P58" s="249"/>
      <c r="Q58" s="249"/>
      <c r="R58" s="249"/>
      <c r="S58" s="249"/>
      <c r="T58" s="249"/>
      <c r="U58" s="142">
        <v>4</v>
      </c>
      <c r="V58" s="142">
        <v>6.8</v>
      </c>
      <c r="W58" s="142">
        <v>4</v>
      </c>
      <c r="X58" s="142">
        <v>6.8</v>
      </c>
      <c r="Y58" s="142">
        <v>0</v>
      </c>
      <c r="Z58" s="142">
        <v>0</v>
      </c>
      <c r="AA58" s="142">
        <v>0</v>
      </c>
      <c r="AB58" s="142">
        <v>0</v>
      </c>
      <c r="AC58" s="142">
        <v>2</v>
      </c>
      <c r="AD58" s="142">
        <v>2</v>
      </c>
    </row>
    <row r="59" spans="1:30">
      <c r="A59" s="148" t="s">
        <v>54</v>
      </c>
      <c r="B59" s="142">
        <v>8.6</v>
      </c>
      <c r="C59" s="142">
        <v>17</v>
      </c>
      <c r="D59" s="142">
        <v>20</v>
      </c>
      <c r="E59" s="142">
        <v>2.2999999999999998</v>
      </c>
      <c r="F59" s="142">
        <v>0</v>
      </c>
      <c r="G59" s="142">
        <v>0</v>
      </c>
      <c r="H59" s="142">
        <v>0</v>
      </c>
      <c r="I59" s="142">
        <v>0</v>
      </c>
      <c r="J59" s="142">
        <v>0</v>
      </c>
      <c r="K59" s="142">
        <v>0</v>
      </c>
      <c r="L59" s="142">
        <v>0</v>
      </c>
      <c r="M59" s="142">
        <v>0</v>
      </c>
      <c r="N59" s="249">
        <v>0</v>
      </c>
      <c r="O59" s="249">
        <v>0</v>
      </c>
      <c r="P59" s="249">
        <v>0</v>
      </c>
      <c r="Q59" s="249">
        <v>0</v>
      </c>
      <c r="R59" s="249">
        <v>0</v>
      </c>
      <c r="S59" s="249">
        <v>0</v>
      </c>
      <c r="T59" s="249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  <c r="Z59" s="142">
        <v>0</v>
      </c>
      <c r="AA59" s="142">
        <v>0</v>
      </c>
      <c r="AB59" s="142">
        <v>0</v>
      </c>
      <c r="AC59" s="142">
        <v>0</v>
      </c>
      <c r="AD59" s="142">
        <v>0</v>
      </c>
    </row>
    <row r="60" spans="1:30">
      <c r="A60" s="148" t="s">
        <v>229</v>
      </c>
      <c r="B60" s="142">
        <v>20.12</v>
      </c>
      <c r="C60" s="142">
        <v>71</v>
      </c>
      <c r="D60" s="142">
        <v>81</v>
      </c>
      <c r="E60" s="142">
        <v>4</v>
      </c>
      <c r="F60" s="142">
        <v>11</v>
      </c>
      <c r="G60" s="142">
        <v>15.5</v>
      </c>
      <c r="H60" s="142">
        <v>0</v>
      </c>
      <c r="I60" s="142">
        <v>0</v>
      </c>
      <c r="J60" s="142">
        <v>0</v>
      </c>
      <c r="K60" s="142">
        <v>0</v>
      </c>
      <c r="L60" s="142">
        <v>6</v>
      </c>
      <c r="M60" s="142">
        <v>5</v>
      </c>
      <c r="N60" s="249"/>
      <c r="O60" s="249"/>
      <c r="P60" s="249"/>
      <c r="Q60" s="249"/>
      <c r="R60" s="249"/>
      <c r="S60" s="249"/>
      <c r="T60" s="249"/>
      <c r="U60" s="142">
        <v>5</v>
      </c>
      <c r="V60" s="142">
        <v>6.2</v>
      </c>
      <c r="W60" s="142">
        <v>5</v>
      </c>
      <c r="X60" s="142">
        <v>6.2</v>
      </c>
      <c r="Y60" s="142">
        <v>0</v>
      </c>
      <c r="Z60" s="142">
        <v>0</v>
      </c>
      <c r="AA60" s="142">
        <v>0</v>
      </c>
      <c r="AB60" s="142">
        <v>0</v>
      </c>
      <c r="AC60" s="142">
        <v>3</v>
      </c>
      <c r="AD60" s="142">
        <v>2</v>
      </c>
    </row>
    <row r="61" spans="1:30">
      <c r="A61" s="240" t="s">
        <v>28</v>
      </c>
      <c r="B61" s="241">
        <f>SUM(B55:B60)</f>
        <v>103.7</v>
      </c>
      <c r="C61" s="241">
        <f t="shared" ref="C61:AD61" si="9">SUM(C55:C60)</f>
        <v>506</v>
      </c>
      <c r="D61" s="241">
        <f t="shared" si="9"/>
        <v>378</v>
      </c>
      <c r="E61" s="241">
        <f t="shared" si="9"/>
        <v>21.599999999999998</v>
      </c>
      <c r="F61" s="241">
        <f t="shared" si="9"/>
        <v>48</v>
      </c>
      <c r="G61" s="241">
        <f t="shared" si="9"/>
        <v>71.599999999999994</v>
      </c>
      <c r="H61" s="241">
        <f t="shared" si="9"/>
        <v>0</v>
      </c>
      <c r="I61" s="241">
        <f t="shared" si="9"/>
        <v>2</v>
      </c>
      <c r="J61" s="241">
        <f t="shared" si="9"/>
        <v>0</v>
      </c>
      <c r="K61" s="241">
        <f t="shared" si="9"/>
        <v>0</v>
      </c>
      <c r="L61" s="241">
        <f t="shared" si="9"/>
        <v>26</v>
      </c>
      <c r="M61" s="241">
        <f t="shared" si="9"/>
        <v>20</v>
      </c>
      <c r="N61" s="245">
        <v>31</v>
      </c>
      <c r="O61" s="245">
        <f t="shared" si="9"/>
        <v>0</v>
      </c>
      <c r="P61" s="245">
        <f t="shared" si="9"/>
        <v>0</v>
      </c>
      <c r="Q61" s="245">
        <f t="shared" si="9"/>
        <v>0</v>
      </c>
      <c r="R61" s="245">
        <f t="shared" si="9"/>
        <v>3</v>
      </c>
      <c r="S61" s="245">
        <f t="shared" si="9"/>
        <v>0</v>
      </c>
      <c r="T61" s="245">
        <f>N61/F61*100</f>
        <v>64.583333333333343</v>
      </c>
      <c r="U61" s="241">
        <f t="shared" si="9"/>
        <v>27</v>
      </c>
      <c r="V61" s="241">
        <f t="shared" si="9"/>
        <v>36.300000000000004</v>
      </c>
      <c r="W61" s="241">
        <f t="shared" si="9"/>
        <v>27</v>
      </c>
      <c r="X61" s="243">
        <f t="shared" si="9"/>
        <v>36.300000000000004</v>
      </c>
      <c r="Y61" s="241">
        <f t="shared" si="9"/>
        <v>0</v>
      </c>
      <c r="Z61" s="241">
        <f t="shared" si="9"/>
        <v>2</v>
      </c>
      <c r="AA61" s="241">
        <f t="shared" si="9"/>
        <v>0</v>
      </c>
      <c r="AB61" s="241">
        <f t="shared" si="9"/>
        <v>0</v>
      </c>
      <c r="AC61" s="241">
        <f t="shared" si="9"/>
        <v>13</v>
      </c>
      <c r="AD61" s="241">
        <f t="shared" si="9"/>
        <v>12</v>
      </c>
    </row>
    <row r="62" spans="1:30">
      <c r="A62" s="151" t="s">
        <v>55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249"/>
      <c r="O62" s="249"/>
      <c r="P62" s="249"/>
      <c r="Q62" s="249"/>
      <c r="R62" s="249"/>
      <c r="S62" s="249"/>
      <c r="T62" s="249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</row>
    <row r="63" spans="1:30">
      <c r="A63" s="146" t="s">
        <v>56</v>
      </c>
      <c r="B63" s="142">
        <v>48.7</v>
      </c>
      <c r="C63" s="142">
        <v>15</v>
      </c>
      <c r="D63" s="142">
        <v>16</v>
      </c>
      <c r="E63" s="142">
        <v>0.3</v>
      </c>
      <c r="F63" s="142">
        <v>0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249">
        <v>0</v>
      </c>
      <c r="O63" s="249">
        <v>0</v>
      </c>
      <c r="P63" s="249">
        <v>0</v>
      </c>
      <c r="Q63" s="249">
        <v>0</v>
      </c>
      <c r="R63" s="249">
        <v>0</v>
      </c>
      <c r="S63" s="249">
        <v>0</v>
      </c>
      <c r="T63" s="249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  <c r="Z63" s="142">
        <v>0</v>
      </c>
      <c r="AA63" s="142">
        <v>0</v>
      </c>
      <c r="AB63" s="142">
        <v>0</v>
      </c>
      <c r="AC63" s="142">
        <v>0</v>
      </c>
      <c r="AD63" s="142">
        <v>0</v>
      </c>
    </row>
    <row r="64" spans="1:30">
      <c r="A64" s="143" t="s">
        <v>151</v>
      </c>
      <c r="B64" s="142">
        <v>30.4</v>
      </c>
      <c r="C64" s="142">
        <v>17</v>
      </c>
      <c r="D64" s="142">
        <v>19</v>
      </c>
      <c r="E64" s="142">
        <v>0.6</v>
      </c>
      <c r="F64" s="142">
        <v>0</v>
      </c>
      <c r="G64" s="142">
        <v>0</v>
      </c>
      <c r="H64" s="142">
        <v>0</v>
      </c>
      <c r="I64" s="142">
        <v>0</v>
      </c>
      <c r="J64" s="142">
        <v>0</v>
      </c>
      <c r="K64" s="142">
        <v>0</v>
      </c>
      <c r="L64" s="142">
        <v>0</v>
      </c>
      <c r="M64" s="142">
        <v>0</v>
      </c>
      <c r="N64" s="249">
        <v>0</v>
      </c>
      <c r="O64" s="249">
        <v>0</v>
      </c>
      <c r="P64" s="249">
        <v>0</v>
      </c>
      <c r="Q64" s="249">
        <v>0</v>
      </c>
      <c r="R64" s="249">
        <v>0</v>
      </c>
      <c r="S64" s="249">
        <v>0</v>
      </c>
      <c r="T64" s="249">
        <v>0</v>
      </c>
      <c r="U64" s="142">
        <v>0</v>
      </c>
      <c r="V64" s="142">
        <v>0</v>
      </c>
      <c r="W64" s="142">
        <v>0</v>
      </c>
      <c r="X64" s="142">
        <v>0</v>
      </c>
      <c r="Y64" s="142">
        <v>0</v>
      </c>
      <c r="Z64" s="142">
        <v>0</v>
      </c>
      <c r="AA64" s="142">
        <v>0</v>
      </c>
      <c r="AB64" s="142">
        <v>0</v>
      </c>
      <c r="AC64" s="142">
        <v>0</v>
      </c>
      <c r="AD64" s="142">
        <v>0</v>
      </c>
    </row>
    <row r="65" spans="1:30">
      <c r="A65" s="143" t="s">
        <v>266</v>
      </c>
      <c r="B65" s="142">
        <v>38.6</v>
      </c>
      <c r="C65" s="142">
        <v>15</v>
      </c>
      <c r="D65" s="142">
        <v>16</v>
      </c>
      <c r="E65" s="142">
        <v>0.4</v>
      </c>
      <c r="F65" s="142">
        <v>0</v>
      </c>
      <c r="G65" s="142">
        <v>0</v>
      </c>
      <c r="H65" s="142">
        <v>0</v>
      </c>
      <c r="I65" s="142">
        <v>0</v>
      </c>
      <c r="J65" s="142">
        <v>0</v>
      </c>
      <c r="K65" s="142">
        <v>0</v>
      </c>
      <c r="L65" s="142">
        <v>0</v>
      </c>
      <c r="M65" s="142">
        <v>0</v>
      </c>
      <c r="N65" s="249">
        <v>0</v>
      </c>
      <c r="O65" s="249">
        <v>0</v>
      </c>
      <c r="P65" s="249">
        <v>0</v>
      </c>
      <c r="Q65" s="249">
        <v>0</v>
      </c>
      <c r="R65" s="249">
        <v>0</v>
      </c>
      <c r="S65" s="249">
        <v>0</v>
      </c>
      <c r="T65" s="249">
        <v>0</v>
      </c>
      <c r="U65" s="142">
        <v>0</v>
      </c>
      <c r="V65" s="142">
        <v>0</v>
      </c>
      <c r="W65" s="142">
        <v>0</v>
      </c>
      <c r="X65" s="142">
        <v>0</v>
      </c>
      <c r="Y65" s="142">
        <v>0</v>
      </c>
      <c r="Z65" s="142">
        <v>0</v>
      </c>
      <c r="AA65" s="142">
        <v>0</v>
      </c>
      <c r="AB65" s="142">
        <v>0</v>
      </c>
      <c r="AC65" s="142">
        <v>0</v>
      </c>
      <c r="AD65" s="142">
        <v>0</v>
      </c>
    </row>
    <row r="66" spans="1:30">
      <c r="A66" s="146" t="s">
        <v>58</v>
      </c>
      <c r="B66" s="142">
        <v>36.5</v>
      </c>
      <c r="C66" s="142">
        <v>60</v>
      </c>
      <c r="D66" s="142">
        <v>102</v>
      </c>
      <c r="E66" s="142">
        <v>2.8</v>
      </c>
      <c r="F66" s="142">
        <v>15</v>
      </c>
      <c r="G66" s="142">
        <v>25</v>
      </c>
      <c r="H66" s="142">
        <v>0</v>
      </c>
      <c r="I66" s="142">
        <v>2</v>
      </c>
      <c r="J66" s="142">
        <v>0</v>
      </c>
      <c r="K66" s="142">
        <v>0</v>
      </c>
      <c r="L66" s="142">
        <v>8</v>
      </c>
      <c r="M66" s="142">
        <v>5</v>
      </c>
      <c r="N66" s="249">
        <v>14</v>
      </c>
      <c r="O66" s="249"/>
      <c r="P66" s="249"/>
      <c r="Q66" s="249"/>
      <c r="R66" s="249"/>
      <c r="S66" s="249"/>
      <c r="T66" s="249"/>
      <c r="U66" s="142">
        <v>7</v>
      </c>
      <c r="V66" s="142">
        <v>6.9</v>
      </c>
      <c r="W66" s="142">
        <v>7</v>
      </c>
      <c r="X66" s="142">
        <v>6.9</v>
      </c>
      <c r="Y66" s="142">
        <v>0</v>
      </c>
      <c r="Z66" s="142">
        <v>1</v>
      </c>
      <c r="AA66" s="142">
        <v>0</v>
      </c>
      <c r="AB66" s="142">
        <v>0</v>
      </c>
      <c r="AC66" s="142">
        <v>3</v>
      </c>
      <c r="AD66" s="142">
        <v>3</v>
      </c>
    </row>
    <row r="67" spans="1:30" ht="22.5">
      <c r="A67" s="146" t="s">
        <v>57</v>
      </c>
      <c r="B67" s="142">
        <v>20.9</v>
      </c>
      <c r="C67" s="142">
        <v>14</v>
      </c>
      <c r="D67" s="142">
        <v>25</v>
      </c>
      <c r="E67" s="142">
        <v>1.2</v>
      </c>
      <c r="F67" s="142">
        <v>0</v>
      </c>
      <c r="G67" s="142">
        <v>0</v>
      </c>
      <c r="H67" s="142">
        <v>0</v>
      </c>
      <c r="I67" s="142">
        <v>0</v>
      </c>
      <c r="J67" s="142">
        <v>0</v>
      </c>
      <c r="K67" s="142">
        <v>0</v>
      </c>
      <c r="L67" s="142">
        <v>0</v>
      </c>
      <c r="M67" s="142">
        <v>0</v>
      </c>
      <c r="N67" s="249">
        <v>0</v>
      </c>
      <c r="O67" s="249">
        <v>0</v>
      </c>
      <c r="P67" s="249">
        <v>0</v>
      </c>
      <c r="Q67" s="249">
        <v>0</v>
      </c>
      <c r="R67" s="249">
        <v>0</v>
      </c>
      <c r="S67" s="249">
        <v>0</v>
      </c>
      <c r="T67" s="249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  <c r="Z67" s="142">
        <v>0</v>
      </c>
      <c r="AA67" s="142">
        <v>0</v>
      </c>
      <c r="AB67" s="142">
        <v>0</v>
      </c>
      <c r="AC67" s="142">
        <v>0</v>
      </c>
      <c r="AD67" s="142">
        <v>0</v>
      </c>
    </row>
    <row r="68" spans="1:30">
      <c r="A68" s="146" t="s">
        <v>59</v>
      </c>
      <c r="B68" s="142">
        <v>35.5</v>
      </c>
      <c r="C68" s="142">
        <v>22</v>
      </c>
      <c r="D68" s="142">
        <v>25</v>
      </c>
      <c r="E68" s="142">
        <v>0.7</v>
      </c>
      <c r="F68" s="142">
        <v>0</v>
      </c>
      <c r="G68" s="142">
        <v>0</v>
      </c>
      <c r="H68" s="142">
        <v>0</v>
      </c>
      <c r="I68" s="142">
        <v>0</v>
      </c>
      <c r="J68" s="142">
        <v>0</v>
      </c>
      <c r="K68" s="142">
        <v>0</v>
      </c>
      <c r="L68" s="142">
        <v>0</v>
      </c>
      <c r="M68" s="142">
        <v>0</v>
      </c>
      <c r="N68" s="249">
        <v>0</v>
      </c>
      <c r="O68" s="249">
        <v>0</v>
      </c>
      <c r="P68" s="249">
        <v>0</v>
      </c>
      <c r="Q68" s="249">
        <v>0</v>
      </c>
      <c r="R68" s="249">
        <v>0</v>
      </c>
      <c r="S68" s="249">
        <v>0</v>
      </c>
      <c r="T68" s="249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  <c r="Z68" s="142">
        <v>0</v>
      </c>
      <c r="AA68" s="142">
        <v>0</v>
      </c>
      <c r="AB68" s="142">
        <v>0</v>
      </c>
      <c r="AC68" s="142">
        <v>0</v>
      </c>
      <c r="AD68" s="142">
        <v>0</v>
      </c>
    </row>
    <row r="69" spans="1:30" ht="22.5">
      <c r="A69" s="146" t="s">
        <v>230</v>
      </c>
      <c r="B69" s="142">
        <v>71</v>
      </c>
      <c r="C69" s="142">
        <v>19</v>
      </c>
      <c r="D69" s="142">
        <v>21</v>
      </c>
      <c r="E69" s="142">
        <v>0.3</v>
      </c>
      <c r="F69" s="142">
        <v>0</v>
      </c>
      <c r="G69" s="142">
        <v>0</v>
      </c>
      <c r="H69" s="142">
        <v>0</v>
      </c>
      <c r="I69" s="142">
        <v>0</v>
      </c>
      <c r="J69" s="142">
        <v>0</v>
      </c>
      <c r="K69" s="142">
        <v>0</v>
      </c>
      <c r="L69" s="142">
        <v>0</v>
      </c>
      <c r="M69" s="142">
        <v>0</v>
      </c>
      <c r="N69" s="249">
        <v>0</v>
      </c>
      <c r="O69" s="249">
        <v>0</v>
      </c>
      <c r="P69" s="249">
        <v>0</v>
      </c>
      <c r="Q69" s="249">
        <v>0</v>
      </c>
      <c r="R69" s="249">
        <v>0</v>
      </c>
      <c r="S69" s="249">
        <v>0</v>
      </c>
      <c r="T69" s="249">
        <v>0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  <c r="Z69" s="142">
        <v>0</v>
      </c>
      <c r="AA69" s="142">
        <v>0</v>
      </c>
      <c r="AB69" s="142">
        <v>0</v>
      </c>
      <c r="AC69" s="142">
        <v>0</v>
      </c>
      <c r="AD69" s="142">
        <v>0</v>
      </c>
    </row>
    <row r="70" spans="1:30">
      <c r="A70" s="240" t="s">
        <v>28</v>
      </c>
      <c r="B70" s="241">
        <f>SUM(B63:B69)</f>
        <v>281.60000000000002</v>
      </c>
      <c r="C70" s="241">
        <f t="shared" ref="C70:AD70" si="10">SUM(C63:C69)</f>
        <v>162</v>
      </c>
      <c r="D70" s="241">
        <f t="shared" si="10"/>
        <v>224</v>
      </c>
      <c r="E70" s="241">
        <f t="shared" si="10"/>
        <v>6.3</v>
      </c>
      <c r="F70" s="241">
        <f t="shared" si="10"/>
        <v>15</v>
      </c>
      <c r="G70" s="241">
        <f t="shared" si="10"/>
        <v>25</v>
      </c>
      <c r="H70" s="241">
        <f t="shared" si="10"/>
        <v>0</v>
      </c>
      <c r="I70" s="241">
        <f t="shared" si="10"/>
        <v>2</v>
      </c>
      <c r="J70" s="241">
        <f t="shared" si="10"/>
        <v>0</v>
      </c>
      <c r="K70" s="241">
        <f t="shared" si="10"/>
        <v>0</v>
      </c>
      <c r="L70" s="241">
        <f t="shared" si="10"/>
        <v>8</v>
      </c>
      <c r="M70" s="241">
        <f t="shared" si="10"/>
        <v>5</v>
      </c>
      <c r="N70" s="245">
        <v>14</v>
      </c>
      <c r="O70" s="245">
        <f t="shared" si="10"/>
        <v>0</v>
      </c>
      <c r="P70" s="245">
        <f t="shared" si="10"/>
        <v>0</v>
      </c>
      <c r="Q70" s="245">
        <f t="shared" si="10"/>
        <v>0</v>
      </c>
      <c r="R70" s="245">
        <f t="shared" si="10"/>
        <v>0</v>
      </c>
      <c r="S70" s="245">
        <f t="shared" si="10"/>
        <v>0</v>
      </c>
      <c r="T70" s="245">
        <f t="shared" si="10"/>
        <v>0</v>
      </c>
      <c r="U70" s="241">
        <f t="shared" si="10"/>
        <v>7</v>
      </c>
      <c r="V70" s="241">
        <f t="shared" si="10"/>
        <v>6.9</v>
      </c>
      <c r="W70" s="241">
        <f t="shared" si="10"/>
        <v>7</v>
      </c>
      <c r="X70" s="241">
        <f t="shared" si="10"/>
        <v>6.9</v>
      </c>
      <c r="Y70" s="241">
        <f t="shared" si="10"/>
        <v>0</v>
      </c>
      <c r="Z70" s="241">
        <f t="shared" si="10"/>
        <v>1</v>
      </c>
      <c r="AA70" s="241">
        <f t="shared" si="10"/>
        <v>0</v>
      </c>
      <c r="AB70" s="241">
        <f t="shared" si="10"/>
        <v>0</v>
      </c>
      <c r="AC70" s="241">
        <f t="shared" si="10"/>
        <v>3</v>
      </c>
      <c r="AD70" s="241">
        <f t="shared" si="10"/>
        <v>3</v>
      </c>
    </row>
    <row r="71" spans="1:30" ht="22.5">
      <c r="A71" s="151" t="s">
        <v>60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249"/>
      <c r="O71" s="249"/>
      <c r="P71" s="249"/>
      <c r="Q71" s="249"/>
      <c r="R71" s="249"/>
      <c r="S71" s="249"/>
      <c r="T71" s="249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</row>
    <row r="72" spans="1:30">
      <c r="A72" s="152" t="s">
        <v>231</v>
      </c>
      <c r="B72" s="153">
        <v>10</v>
      </c>
      <c r="C72" s="142">
        <v>41</v>
      </c>
      <c r="D72" s="142">
        <v>47</v>
      </c>
      <c r="E72" s="142">
        <v>4.7</v>
      </c>
      <c r="F72" s="142">
        <v>0</v>
      </c>
      <c r="G72" s="142">
        <v>0</v>
      </c>
      <c r="H72" s="142">
        <v>0</v>
      </c>
      <c r="I72" s="142">
        <v>0</v>
      </c>
      <c r="J72" s="142">
        <v>0</v>
      </c>
      <c r="K72" s="142">
        <v>0</v>
      </c>
      <c r="L72" s="142">
        <v>0</v>
      </c>
      <c r="M72" s="142">
        <v>0</v>
      </c>
      <c r="N72" s="249">
        <v>0</v>
      </c>
      <c r="O72" s="249">
        <v>0</v>
      </c>
      <c r="P72" s="249">
        <v>0</v>
      </c>
      <c r="Q72" s="249">
        <v>0</v>
      </c>
      <c r="R72" s="249">
        <v>0</v>
      </c>
      <c r="S72" s="249">
        <v>0</v>
      </c>
      <c r="T72" s="249">
        <v>0</v>
      </c>
      <c r="U72" s="142">
        <v>0</v>
      </c>
      <c r="V72" s="142">
        <v>0</v>
      </c>
      <c r="W72" s="142">
        <v>0</v>
      </c>
      <c r="X72" s="142">
        <v>0</v>
      </c>
      <c r="Y72" s="142">
        <v>0</v>
      </c>
      <c r="Z72" s="142">
        <v>0</v>
      </c>
      <c r="AA72" s="142">
        <v>0</v>
      </c>
      <c r="AB72" s="142">
        <v>0</v>
      </c>
      <c r="AC72" s="142">
        <v>0</v>
      </c>
      <c r="AD72" s="142">
        <v>0</v>
      </c>
    </row>
    <row r="73" spans="1:30">
      <c r="A73" s="240" t="s">
        <v>28</v>
      </c>
      <c r="B73" s="241">
        <f>SUM(B72)</f>
        <v>10</v>
      </c>
      <c r="C73" s="241">
        <f t="shared" ref="C73:AD73" si="11">SUM(C72)</f>
        <v>41</v>
      </c>
      <c r="D73" s="241">
        <f t="shared" si="11"/>
        <v>47</v>
      </c>
      <c r="E73" s="241">
        <f t="shared" si="11"/>
        <v>4.7</v>
      </c>
      <c r="F73" s="241">
        <f t="shared" si="11"/>
        <v>0</v>
      </c>
      <c r="G73" s="241">
        <f t="shared" si="11"/>
        <v>0</v>
      </c>
      <c r="H73" s="241">
        <f t="shared" si="11"/>
        <v>0</v>
      </c>
      <c r="I73" s="241">
        <f t="shared" si="11"/>
        <v>0</v>
      </c>
      <c r="J73" s="241">
        <f t="shared" si="11"/>
        <v>0</v>
      </c>
      <c r="K73" s="241">
        <f t="shared" si="11"/>
        <v>0</v>
      </c>
      <c r="L73" s="241">
        <f t="shared" si="11"/>
        <v>0</v>
      </c>
      <c r="M73" s="241">
        <f t="shared" si="11"/>
        <v>0</v>
      </c>
      <c r="N73" s="245">
        <f t="shared" si="11"/>
        <v>0</v>
      </c>
      <c r="O73" s="245">
        <f t="shared" si="11"/>
        <v>0</v>
      </c>
      <c r="P73" s="245">
        <f t="shared" si="11"/>
        <v>0</v>
      </c>
      <c r="Q73" s="245">
        <f t="shared" si="11"/>
        <v>0</v>
      </c>
      <c r="R73" s="245">
        <f t="shared" si="11"/>
        <v>0</v>
      </c>
      <c r="S73" s="245">
        <f t="shared" si="11"/>
        <v>0</v>
      </c>
      <c r="T73" s="245">
        <f t="shared" si="11"/>
        <v>0</v>
      </c>
      <c r="U73" s="241">
        <f t="shared" si="11"/>
        <v>0</v>
      </c>
      <c r="V73" s="241">
        <f t="shared" si="11"/>
        <v>0</v>
      </c>
      <c r="W73" s="241">
        <f t="shared" si="11"/>
        <v>0</v>
      </c>
      <c r="X73" s="241">
        <f t="shared" si="11"/>
        <v>0</v>
      </c>
      <c r="Y73" s="241">
        <f t="shared" si="11"/>
        <v>0</v>
      </c>
      <c r="Z73" s="241">
        <f t="shared" si="11"/>
        <v>0</v>
      </c>
      <c r="AA73" s="241">
        <f t="shared" si="11"/>
        <v>0</v>
      </c>
      <c r="AB73" s="241">
        <f t="shared" si="11"/>
        <v>0</v>
      </c>
      <c r="AC73" s="241">
        <f t="shared" si="11"/>
        <v>0</v>
      </c>
      <c r="AD73" s="241">
        <f t="shared" si="11"/>
        <v>0</v>
      </c>
    </row>
    <row r="74" spans="1:30" ht="22.5">
      <c r="A74" s="151" t="s">
        <v>61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249"/>
      <c r="O74" s="249"/>
      <c r="P74" s="249"/>
      <c r="Q74" s="249"/>
      <c r="R74" s="249"/>
      <c r="S74" s="249"/>
      <c r="T74" s="249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</row>
    <row r="75" spans="1:30">
      <c r="A75" s="146" t="s">
        <v>62</v>
      </c>
      <c r="B75" s="142">
        <v>13.4</v>
      </c>
      <c r="C75" s="142">
        <v>11</v>
      </c>
      <c r="D75" s="142">
        <v>27</v>
      </c>
      <c r="E75" s="142">
        <v>2</v>
      </c>
      <c r="F75" s="142">
        <v>2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249">
        <v>0</v>
      </c>
      <c r="O75" s="249">
        <v>0</v>
      </c>
      <c r="P75" s="249">
        <v>0</v>
      </c>
      <c r="Q75" s="249">
        <v>0</v>
      </c>
      <c r="R75" s="249">
        <v>0</v>
      </c>
      <c r="S75" s="249">
        <v>0</v>
      </c>
      <c r="T75" s="249">
        <v>0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  <c r="AC75" s="142">
        <v>0</v>
      </c>
      <c r="AD75" s="142">
        <v>0</v>
      </c>
    </row>
    <row r="76" spans="1:30">
      <c r="A76" s="143" t="s">
        <v>63</v>
      </c>
      <c r="B76" s="142">
        <v>125.7</v>
      </c>
      <c r="C76" s="142">
        <v>50</v>
      </c>
      <c r="D76" s="142">
        <v>126</v>
      </c>
      <c r="E76" s="142">
        <v>1</v>
      </c>
      <c r="F76" s="142">
        <v>5</v>
      </c>
      <c r="G76" s="142">
        <v>10</v>
      </c>
      <c r="H76" s="142">
        <v>0</v>
      </c>
      <c r="I76" s="142">
        <v>0</v>
      </c>
      <c r="J76" s="142">
        <v>0</v>
      </c>
      <c r="K76" s="142">
        <v>0</v>
      </c>
      <c r="L76" s="142">
        <v>3</v>
      </c>
      <c r="M76" s="142">
        <v>2</v>
      </c>
      <c r="N76" s="249"/>
      <c r="O76" s="249"/>
      <c r="P76" s="249"/>
      <c r="Q76" s="249"/>
      <c r="R76" s="249"/>
      <c r="S76" s="249"/>
      <c r="T76" s="249"/>
      <c r="U76" s="142">
        <v>6</v>
      </c>
      <c r="V76" s="142">
        <v>4.8</v>
      </c>
      <c r="W76" s="142">
        <v>6</v>
      </c>
      <c r="X76" s="142">
        <v>4.8</v>
      </c>
      <c r="Y76" s="142">
        <v>0</v>
      </c>
      <c r="Z76" s="142">
        <v>0</v>
      </c>
      <c r="AA76" s="142">
        <v>0</v>
      </c>
      <c r="AB76" s="142">
        <v>0</v>
      </c>
      <c r="AC76" s="142">
        <v>4</v>
      </c>
      <c r="AD76" s="142">
        <v>2</v>
      </c>
    </row>
    <row r="77" spans="1:30">
      <c r="A77" s="143" t="s">
        <v>64</v>
      </c>
      <c r="B77" s="142">
        <v>9.6</v>
      </c>
      <c r="C77" s="142">
        <v>39</v>
      </c>
      <c r="D77" s="142">
        <v>55</v>
      </c>
      <c r="E77" s="142">
        <v>5.7</v>
      </c>
      <c r="F77" s="142">
        <v>7</v>
      </c>
      <c r="G77" s="142">
        <v>17.899999999999999</v>
      </c>
      <c r="H77" s="142">
        <v>0</v>
      </c>
      <c r="I77" s="142">
        <v>0</v>
      </c>
      <c r="J77" s="142">
        <v>0</v>
      </c>
      <c r="K77" s="142">
        <v>0</v>
      </c>
      <c r="L77" s="142">
        <v>4</v>
      </c>
      <c r="M77" s="142">
        <v>3</v>
      </c>
      <c r="N77" s="249"/>
      <c r="O77" s="249"/>
      <c r="P77" s="249"/>
      <c r="Q77" s="249"/>
      <c r="R77" s="249"/>
      <c r="S77" s="249"/>
      <c r="T77" s="249"/>
      <c r="U77" s="142">
        <v>4</v>
      </c>
      <c r="V77" s="142">
        <v>7.3</v>
      </c>
      <c r="W77" s="142">
        <v>4</v>
      </c>
      <c r="X77" s="142">
        <v>7.3</v>
      </c>
      <c r="Y77" s="142">
        <v>0</v>
      </c>
      <c r="Z77" s="142">
        <v>0</v>
      </c>
      <c r="AA77" s="142">
        <v>0</v>
      </c>
      <c r="AB77" s="142">
        <v>0</v>
      </c>
      <c r="AC77" s="142">
        <v>2</v>
      </c>
      <c r="AD77" s="142">
        <v>2</v>
      </c>
    </row>
    <row r="78" spans="1:30">
      <c r="A78" s="143" t="s">
        <v>65</v>
      </c>
      <c r="B78" s="142">
        <v>32.5</v>
      </c>
      <c r="C78" s="142">
        <v>31</v>
      </c>
      <c r="D78" s="142">
        <v>40</v>
      </c>
      <c r="E78" s="142">
        <v>1.2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249">
        <v>0</v>
      </c>
      <c r="O78" s="249">
        <v>0</v>
      </c>
      <c r="P78" s="249">
        <v>0</v>
      </c>
      <c r="Q78" s="249">
        <v>0</v>
      </c>
      <c r="R78" s="249">
        <v>0</v>
      </c>
      <c r="S78" s="249">
        <v>0</v>
      </c>
      <c r="T78" s="249">
        <v>0</v>
      </c>
      <c r="U78" s="142">
        <v>2</v>
      </c>
      <c r="V78" s="142">
        <v>5</v>
      </c>
      <c r="W78" s="142">
        <v>2</v>
      </c>
      <c r="X78" s="142">
        <v>5</v>
      </c>
      <c r="Y78" s="142">
        <v>0</v>
      </c>
      <c r="Z78" s="142">
        <v>0</v>
      </c>
      <c r="AA78" s="142">
        <v>0</v>
      </c>
      <c r="AB78" s="142">
        <v>0</v>
      </c>
      <c r="AC78" s="142">
        <v>1</v>
      </c>
      <c r="AD78" s="142">
        <v>1</v>
      </c>
    </row>
    <row r="79" spans="1:30">
      <c r="A79" s="240" t="s">
        <v>28</v>
      </c>
      <c r="B79" s="241">
        <f>SUM(B76:B78)</f>
        <v>167.8</v>
      </c>
      <c r="C79" s="241">
        <f t="shared" ref="C79:AD79" si="12">SUM(C76:C78)</f>
        <v>120</v>
      </c>
      <c r="D79" s="241">
        <f t="shared" si="12"/>
        <v>221</v>
      </c>
      <c r="E79" s="241">
        <f t="shared" si="12"/>
        <v>7.9</v>
      </c>
      <c r="F79" s="241">
        <v>14</v>
      </c>
      <c r="G79" s="241">
        <f t="shared" si="12"/>
        <v>27.9</v>
      </c>
      <c r="H79" s="241">
        <f t="shared" si="12"/>
        <v>0</v>
      </c>
      <c r="I79" s="241">
        <f t="shared" si="12"/>
        <v>0</v>
      </c>
      <c r="J79" s="241">
        <f t="shared" si="12"/>
        <v>0</v>
      </c>
      <c r="K79" s="241">
        <f t="shared" si="12"/>
        <v>0</v>
      </c>
      <c r="L79" s="241">
        <f t="shared" si="12"/>
        <v>7</v>
      </c>
      <c r="M79" s="241">
        <f t="shared" si="12"/>
        <v>5</v>
      </c>
      <c r="N79" s="245">
        <v>12</v>
      </c>
      <c r="O79" s="245">
        <f t="shared" si="12"/>
        <v>0</v>
      </c>
      <c r="P79" s="245">
        <f t="shared" si="12"/>
        <v>0</v>
      </c>
      <c r="Q79" s="245">
        <f t="shared" si="12"/>
        <v>0</v>
      </c>
      <c r="R79" s="245">
        <f t="shared" si="12"/>
        <v>0</v>
      </c>
      <c r="S79" s="245">
        <f t="shared" si="12"/>
        <v>0</v>
      </c>
      <c r="T79" s="245">
        <f t="shared" si="12"/>
        <v>0</v>
      </c>
      <c r="U79" s="241">
        <f t="shared" si="12"/>
        <v>12</v>
      </c>
      <c r="V79" s="241">
        <f t="shared" si="12"/>
        <v>17.100000000000001</v>
      </c>
      <c r="W79" s="241">
        <f t="shared" si="12"/>
        <v>12</v>
      </c>
      <c r="X79" s="241">
        <f t="shared" si="12"/>
        <v>17.100000000000001</v>
      </c>
      <c r="Y79" s="241">
        <f t="shared" si="12"/>
        <v>0</v>
      </c>
      <c r="Z79" s="241">
        <f t="shared" si="12"/>
        <v>0</v>
      </c>
      <c r="AA79" s="241">
        <f t="shared" si="12"/>
        <v>0</v>
      </c>
      <c r="AB79" s="241">
        <f t="shared" si="12"/>
        <v>0</v>
      </c>
      <c r="AC79" s="241">
        <f t="shared" si="12"/>
        <v>7</v>
      </c>
      <c r="AD79" s="241">
        <f t="shared" si="12"/>
        <v>5</v>
      </c>
    </row>
    <row r="80" spans="1:30" ht="22.5">
      <c r="A80" s="151" t="s">
        <v>66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249"/>
      <c r="O80" s="249"/>
      <c r="P80" s="249"/>
      <c r="Q80" s="249"/>
      <c r="R80" s="249"/>
      <c r="S80" s="249"/>
      <c r="T80" s="249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</row>
    <row r="81" spans="1:30">
      <c r="A81" s="146" t="s">
        <v>67</v>
      </c>
      <c r="B81" s="142">
        <v>39.200000000000003</v>
      </c>
      <c r="C81" s="142">
        <v>108</v>
      </c>
      <c r="D81" s="142">
        <v>106</v>
      </c>
      <c r="E81" s="142">
        <v>2.7</v>
      </c>
      <c r="F81" s="142">
        <v>16</v>
      </c>
      <c r="G81" s="142">
        <v>17.3</v>
      </c>
      <c r="H81" s="142">
        <v>0</v>
      </c>
      <c r="I81" s="142">
        <v>0</v>
      </c>
      <c r="J81" s="142">
        <v>0</v>
      </c>
      <c r="K81" s="142">
        <v>0</v>
      </c>
      <c r="L81" s="142">
        <v>11</v>
      </c>
      <c r="M81" s="142">
        <v>5</v>
      </c>
      <c r="N81" s="249">
        <v>16</v>
      </c>
      <c r="O81" s="249"/>
      <c r="P81" s="249"/>
      <c r="Q81" s="249"/>
      <c r="R81" s="249"/>
      <c r="S81" s="249"/>
      <c r="T81" s="249"/>
      <c r="U81" s="142">
        <v>7</v>
      </c>
      <c r="V81" s="142">
        <v>6.6</v>
      </c>
      <c r="W81" s="142">
        <v>7</v>
      </c>
      <c r="X81" s="142">
        <v>6.6</v>
      </c>
      <c r="Y81" s="142">
        <v>0</v>
      </c>
      <c r="Z81" s="142">
        <v>0</v>
      </c>
      <c r="AA81" s="142">
        <v>0</v>
      </c>
      <c r="AB81" s="142">
        <v>0</v>
      </c>
      <c r="AC81" s="142">
        <v>4</v>
      </c>
      <c r="AD81" s="142">
        <v>3</v>
      </c>
    </row>
    <row r="82" spans="1:30">
      <c r="A82" s="240" t="s">
        <v>28</v>
      </c>
      <c r="B82" s="241">
        <f>SUM(B81)</f>
        <v>39.200000000000003</v>
      </c>
      <c r="C82" s="241">
        <f t="shared" ref="C82:AD82" si="13">SUM(C81)</f>
        <v>108</v>
      </c>
      <c r="D82" s="241">
        <f t="shared" si="13"/>
        <v>106</v>
      </c>
      <c r="E82" s="241">
        <f t="shared" si="13"/>
        <v>2.7</v>
      </c>
      <c r="F82" s="241">
        <f t="shared" si="13"/>
        <v>16</v>
      </c>
      <c r="G82" s="241">
        <f t="shared" si="13"/>
        <v>17.3</v>
      </c>
      <c r="H82" s="241">
        <f t="shared" si="13"/>
        <v>0</v>
      </c>
      <c r="I82" s="241">
        <f t="shared" si="13"/>
        <v>0</v>
      </c>
      <c r="J82" s="241">
        <f t="shared" si="13"/>
        <v>0</v>
      </c>
      <c r="K82" s="241">
        <f t="shared" si="13"/>
        <v>0</v>
      </c>
      <c r="L82" s="241">
        <f t="shared" si="13"/>
        <v>11</v>
      </c>
      <c r="M82" s="241">
        <f t="shared" si="13"/>
        <v>5</v>
      </c>
      <c r="N82" s="245">
        <v>16</v>
      </c>
      <c r="O82" s="245">
        <f t="shared" si="13"/>
        <v>0</v>
      </c>
      <c r="P82" s="245">
        <f t="shared" si="13"/>
        <v>0</v>
      </c>
      <c r="Q82" s="245">
        <f t="shared" si="13"/>
        <v>0</v>
      </c>
      <c r="R82" s="245">
        <f t="shared" si="13"/>
        <v>0</v>
      </c>
      <c r="S82" s="245">
        <f t="shared" si="13"/>
        <v>0</v>
      </c>
      <c r="T82" s="245">
        <f t="shared" si="13"/>
        <v>0</v>
      </c>
      <c r="U82" s="241">
        <f t="shared" si="13"/>
        <v>7</v>
      </c>
      <c r="V82" s="241">
        <f t="shared" si="13"/>
        <v>6.6</v>
      </c>
      <c r="W82" s="241">
        <f t="shared" si="13"/>
        <v>7</v>
      </c>
      <c r="X82" s="241">
        <f t="shared" si="13"/>
        <v>6.6</v>
      </c>
      <c r="Y82" s="241">
        <f t="shared" si="13"/>
        <v>0</v>
      </c>
      <c r="Z82" s="241">
        <f t="shared" si="13"/>
        <v>0</v>
      </c>
      <c r="AA82" s="241">
        <f t="shared" si="13"/>
        <v>0</v>
      </c>
      <c r="AB82" s="241">
        <f t="shared" si="13"/>
        <v>0</v>
      </c>
      <c r="AC82" s="241">
        <f t="shared" si="13"/>
        <v>4</v>
      </c>
      <c r="AD82" s="241">
        <f t="shared" si="13"/>
        <v>3</v>
      </c>
    </row>
    <row r="83" spans="1:30" ht="22.5">
      <c r="A83" s="151" t="s">
        <v>68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249"/>
      <c r="O83" s="249"/>
      <c r="P83" s="249"/>
      <c r="Q83" s="249"/>
      <c r="R83" s="249"/>
      <c r="S83" s="249"/>
      <c r="T83" s="249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</row>
    <row r="84" spans="1:30" ht="22.5">
      <c r="A84" s="146" t="s">
        <v>232</v>
      </c>
      <c r="B84" s="142">
        <v>15.1</v>
      </c>
      <c r="C84" s="142">
        <v>36</v>
      </c>
      <c r="D84" s="142">
        <v>34</v>
      </c>
      <c r="E84" s="142">
        <v>2.2000000000000002</v>
      </c>
      <c r="F84" s="142">
        <v>4</v>
      </c>
      <c r="G84" s="142">
        <v>11.1</v>
      </c>
      <c r="H84" s="142">
        <v>0</v>
      </c>
      <c r="I84" s="142">
        <v>0</v>
      </c>
      <c r="J84" s="142">
        <v>0</v>
      </c>
      <c r="K84" s="142">
        <v>0</v>
      </c>
      <c r="L84" s="142">
        <v>2</v>
      </c>
      <c r="M84" s="142">
        <v>2</v>
      </c>
      <c r="N84" s="249"/>
      <c r="O84" s="249"/>
      <c r="P84" s="249"/>
      <c r="Q84" s="249"/>
      <c r="R84" s="249"/>
      <c r="S84" s="249"/>
      <c r="T84" s="249"/>
      <c r="U84" s="142">
        <v>2</v>
      </c>
      <c r="V84" s="142">
        <v>5.9</v>
      </c>
      <c r="W84" s="142">
        <v>2</v>
      </c>
      <c r="X84" s="142">
        <v>5.9</v>
      </c>
      <c r="Y84" s="142">
        <v>0</v>
      </c>
      <c r="Z84" s="142">
        <v>0</v>
      </c>
      <c r="AA84" s="142">
        <v>0</v>
      </c>
      <c r="AB84" s="142">
        <v>0</v>
      </c>
      <c r="AC84" s="142">
        <v>1</v>
      </c>
      <c r="AD84" s="142">
        <v>1</v>
      </c>
    </row>
    <row r="85" spans="1:30">
      <c r="A85" s="146" t="s">
        <v>233</v>
      </c>
      <c r="B85" s="142">
        <v>20</v>
      </c>
      <c r="C85" s="142">
        <v>140</v>
      </c>
      <c r="D85" s="142">
        <v>180</v>
      </c>
      <c r="E85" s="142">
        <v>9</v>
      </c>
      <c r="F85" s="142">
        <v>9</v>
      </c>
      <c r="G85" s="142">
        <v>6.4</v>
      </c>
      <c r="H85" s="142">
        <v>0</v>
      </c>
      <c r="I85" s="142">
        <v>1</v>
      </c>
      <c r="J85" s="142">
        <v>0</v>
      </c>
      <c r="K85" s="142">
        <v>0</v>
      </c>
      <c r="L85" s="142">
        <v>5</v>
      </c>
      <c r="M85" s="142">
        <v>3</v>
      </c>
      <c r="N85" s="249"/>
      <c r="O85" s="249"/>
      <c r="P85" s="249"/>
      <c r="Q85" s="249"/>
      <c r="R85" s="249"/>
      <c r="S85" s="249"/>
      <c r="T85" s="249"/>
      <c r="U85" s="142">
        <v>20</v>
      </c>
      <c r="V85" s="142">
        <v>11.1</v>
      </c>
      <c r="W85" s="142">
        <v>4</v>
      </c>
      <c r="X85" s="142">
        <v>2.2000000000000002</v>
      </c>
      <c r="Y85" s="142">
        <v>0</v>
      </c>
      <c r="Z85" s="142">
        <v>0</v>
      </c>
      <c r="AA85" s="142">
        <v>0</v>
      </c>
      <c r="AB85" s="142">
        <v>0</v>
      </c>
      <c r="AC85" s="142">
        <v>2</v>
      </c>
      <c r="AD85" s="142">
        <v>2</v>
      </c>
    </row>
    <row r="86" spans="1:30">
      <c r="A86" s="240" t="s">
        <v>28</v>
      </c>
      <c r="B86" s="241">
        <f>SUM(B84:B85)</f>
        <v>35.1</v>
      </c>
      <c r="C86" s="241">
        <f t="shared" ref="C86:AD86" si="14">SUM(C84:C85)</f>
        <v>176</v>
      </c>
      <c r="D86" s="241">
        <f t="shared" si="14"/>
        <v>214</v>
      </c>
      <c r="E86" s="241">
        <f t="shared" si="14"/>
        <v>11.2</v>
      </c>
      <c r="F86" s="241">
        <f t="shared" si="14"/>
        <v>13</v>
      </c>
      <c r="G86" s="241">
        <f t="shared" si="14"/>
        <v>17.5</v>
      </c>
      <c r="H86" s="241">
        <f t="shared" si="14"/>
        <v>0</v>
      </c>
      <c r="I86" s="241">
        <f t="shared" si="14"/>
        <v>1</v>
      </c>
      <c r="J86" s="241">
        <f t="shared" si="14"/>
        <v>0</v>
      </c>
      <c r="K86" s="241">
        <f t="shared" si="14"/>
        <v>0</v>
      </c>
      <c r="L86" s="241">
        <f t="shared" si="14"/>
        <v>7</v>
      </c>
      <c r="M86" s="241">
        <f t="shared" si="14"/>
        <v>5</v>
      </c>
      <c r="N86" s="245">
        <f t="shared" si="14"/>
        <v>0</v>
      </c>
      <c r="O86" s="245">
        <f t="shared" si="14"/>
        <v>0</v>
      </c>
      <c r="P86" s="245">
        <f t="shared" si="14"/>
        <v>0</v>
      </c>
      <c r="Q86" s="245">
        <f t="shared" si="14"/>
        <v>0</v>
      </c>
      <c r="R86" s="245">
        <f t="shared" si="14"/>
        <v>0</v>
      </c>
      <c r="S86" s="245">
        <f t="shared" si="14"/>
        <v>0</v>
      </c>
      <c r="T86" s="245">
        <f t="shared" si="14"/>
        <v>0</v>
      </c>
      <c r="U86" s="241">
        <f t="shared" si="14"/>
        <v>22</v>
      </c>
      <c r="V86" s="241">
        <f t="shared" si="14"/>
        <v>17</v>
      </c>
      <c r="W86" s="241">
        <f t="shared" si="14"/>
        <v>6</v>
      </c>
      <c r="X86" s="241">
        <f t="shared" si="14"/>
        <v>8.1000000000000014</v>
      </c>
      <c r="Y86" s="241">
        <f t="shared" si="14"/>
        <v>0</v>
      </c>
      <c r="Z86" s="241">
        <f t="shared" si="14"/>
        <v>0</v>
      </c>
      <c r="AA86" s="241">
        <f t="shared" si="14"/>
        <v>0</v>
      </c>
      <c r="AB86" s="241">
        <f t="shared" si="14"/>
        <v>0</v>
      </c>
      <c r="AC86" s="241">
        <f t="shared" si="14"/>
        <v>3</v>
      </c>
      <c r="AD86" s="241">
        <f t="shared" si="14"/>
        <v>3</v>
      </c>
    </row>
    <row r="87" spans="1:30" ht="22.5">
      <c r="A87" s="151" t="s">
        <v>69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249"/>
      <c r="O87" s="249"/>
      <c r="P87" s="249"/>
      <c r="Q87" s="249"/>
      <c r="R87" s="249"/>
      <c r="S87" s="249"/>
      <c r="T87" s="249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</row>
    <row r="88" spans="1:30">
      <c r="A88" s="146" t="s">
        <v>35</v>
      </c>
      <c r="B88" s="142">
        <v>29.4</v>
      </c>
      <c r="C88" s="142">
        <v>51</v>
      </c>
      <c r="D88" s="142">
        <v>44</v>
      </c>
      <c r="E88" s="142">
        <v>1.5</v>
      </c>
      <c r="F88" s="142">
        <v>9</v>
      </c>
      <c r="G88" s="142">
        <v>17.600000000000001</v>
      </c>
      <c r="H88" s="142">
        <v>0</v>
      </c>
      <c r="I88" s="142">
        <v>0</v>
      </c>
      <c r="J88" s="142">
        <v>0</v>
      </c>
      <c r="K88" s="142">
        <v>0</v>
      </c>
      <c r="L88" s="142">
        <v>5</v>
      </c>
      <c r="M88" s="142">
        <v>4</v>
      </c>
      <c r="N88" s="249"/>
      <c r="O88" s="249"/>
      <c r="P88" s="249"/>
      <c r="Q88" s="249"/>
      <c r="R88" s="249"/>
      <c r="S88" s="249"/>
      <c r="T88" s="249"/>
      <c r="U88" s="142">
        <v>2</v>
      </c>
      <c r="V88" s="142">
        <v>4.5</v>
      </c>
      <c r="W88" s="142">
        <v>2</v>
      </c>
      <c r="X88" s="142">
        <v>4.5</v>
      </c>
      <c r="Y88" s="142">
        <v>0</v>
      </c>
      <c r="Z88" s="142">
        <v>0</v>
      </c>
      <c r="AA88" s="142">
        <v>0</v>
      </c>
      <c r="AB88" s="142">
        <v>0</v>
      </c>
      <c r="AC88" s="142">
        <v>1</v>
      </c>
      <c r="AD88" s="142">
        <v>1</v>
      </c>
    </row>
    <row r="89" spans="1:30">
      <c r="A89" s="143" t="s">
        <v>70</v>
      </c>
      <c r="B89" s="142">
        <v>29.4</v>
      </c>
      <c r="C89" s="142">
        <v>34</v>
      </c>
      <c r="D89" s="142">
        <v>34</v>
      </c>
      <c r="E89" s="142">
        <v>1.1499999999999999</v>
      </c>
      <c r="F89" s="142">
        <v>4</v>
      </c>
      <c r="G89" s="142">
        <v>11.8</v>
      </c>
      <c r="H89" s="142">
        <v>0</v>
      </c>
      <c r="I89" s="142">
        <v>0</v>
      </c>
      <c r="J89" s="142">
        <v>0</v>
      </c>
      <c r="K89" s="142">
        <v>0</v>
      </c>
      <c r="L89" s="142">
        <v>2</v>
      </c>
      <c r="M89" s="142">
        <v>2</v>
      </c>
      <c r="N89" s="249"/>
      <c r="O89" s="249"/>
      <c r="P89" s="249"/>
      <c r="Q89" s="249"/>
      <c r="R89" s="249"/>
      <c r="S89" s="249"/>
      <c r="T89" s="249"/>
      <c r="U89" s="142">
        <v>1</v>
      </c>
      <c r="V89" s="142">
        <v>2.9</v>
      </c>
      <c r="W89" s="142">
        <v>1</v>
      </c>
      <c r="X89" s="142">
        <v>2.9</v>
      </c>
      <c r="Y89" s="142">
        <v>0</v>
      </c>
      <c r="Z89" s="142">
        <v>0</v>
      </c>
      <c r="AA89" s="142">
        <v>0</v>
      </c>
      <c r="AB89" s="142">
        <v>0</v>
      </c>
      <c r="AC89" s="142">
        <v>0</v>
      </c>
      <c r="AD89" s="142">
        <v>1</v>
      </c>
    </row>
    <row r="90" spans="1:30">
      <c r="A90" s="143" t="s">
        <v>71</v>
      </c>
      <c r="B90" s="142">
        <v>65.900000000000006</v>
      </c>
      <c r="C90" s="142">
        <v>35</v>
      </c>
      <c r="D90" s="142">
        <v>41</v>
      </c>
      <c r="E90" s="142">
        <v>0.6</v>
      </c>
      <c r="F90" s="142">
        <v>4</v>
      </c>
      <c r="G90" s="142">
        <v>11.4</v>
      </c>
      <c r="H90" s="142">
        <v>0</v>
      </c>
      <c r="I90" s="142">
        <v>0</v>
      </c>
      <c r="J90" s="142">
        <v>0</v>
      </c>
      <c r="K90" s="142">
        <v>0</v>
      </c>
      <c r="L90" s="142">
        <v>2</v>
      </c>
      <c r="M90" s="142">
        <v>2</v>
      </c>
      <c r="N90" s="249"/>
      <c r="O90" s="249"/>
      <c r="P90" s="249"/>
      <c r="Q90" s="249"/>
      <c r="R90" s="249"/>
      <c r="S90" s="249"/>
      <c r="T90" s="249"/>
      <c r="U90" s="142">
        <v>1</v>
      </c>
      <c r="V90" s="142">
        <v>2.4</v>
      </c>
      <c r="W90" s="142">
        <v>1</v>
      </c>
      <c r="X90" s="142">
        <v>2.4</v>
      </c>
      <c r="Y90" s="142">
        <v>0</v>
      </c>
      <c r="Z90" s="142">
        <v>0</v>
      </c>
      <c r="AA90" s="142">
        <v>0</v>
      </c>
      <c r="AB90" s="142">
        <v>0</v>
      </c>
      <c r="AC90" s="142">
        <v>0</v>
      </c>
      <c r="AD90" s="142">
        <v>1</v>
      </c>
    </row>
    <row r="91" spans="1:30">
      <c r="A91" s="143" t="s">
        <v>234</v>
      </c>
      <c r="B91" s="142">
        <v>42</v>
      </c>
      <c r="C91" s="142">
        <v>12</v>
      </c>
      <c r="D91" s="142">
        <v>8</v>
      </c>
      <c r="E91" s="142">
        <v>0.18</v>
      </c>
      <c r="F91" s="142">
        <v>0</v>
      </c>
      <c r="G91" s="142">
        <v>0</v>
      </c>
      <c r="H91" s="142">
        <v>0</v>
      </c>
      <c r="I91" s="142">
        <v>0</v>
      </c>
      <c r="J91" s="142">
        <v>0</v>
      </c>
      <c r="K91" s="142">
        <v>0</v>
      </c>
      <c r="L91" s="142">
        <v>0</v>
      </c>
      <c r="M91" s="142">
        <v>0</v>
      </c>
      <c r="N91" s="249">
        <v>0</v>
      </c>
      <c r="O91" s="249">
        <v>0</v>
      </c>
      <c r="P91" s="249">
        <v>0</v>
      </c>
      <c r="Q91" s="249">
        <v>0</v>
      </c>
      <c r="R91" s="249">
        <v>0</v>
      </c>
      <c r="S91" s="249">
        <v>0</v>
      </c>
      <c r="T91" s="249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  <c r="Z91" s="142">
        <v>0</v>
      </c>
      <c r="AA91" s="142">
        <v>0</v>
      </c>
      <c r="AB91" s="142">
        <v>0</v>
      </c>
      <c r="AC91" s="142">
        <v>0</v>
      </c>
      <c r="AD91" s="142">
        <v>0</v>
      </c>
    </row>
    <row r="92" spans="1:30">
      <c r="A92" s="240" t="s">
        <v>28</v>
      </c>
      <c r="B92" s="241">
        <f>SUM(B88:B91)</f>
        <v>166.7</v>
      </c>
      <c r="C92" s="241">
        <f t="shared" ref="C92:AD92" si="15">SUM(C88:C91)</f>
        <v>132</v>
      </c>
      <c r="D92" s="241">
        <f t="shared" si="15"/>
        <v>127</v>
      </c>
      <c r="E92" s="241">
        <f t="shared" si="15"/>
        <v>3.43</v>
      </c>
      <c r="F92" s="241">
        <f t="shared" si="15"/>
        <v>17</v>
      </c>
      <c r="G92" s="241">
        <f t="shared" si="15"/>
        <v>40.800000000000004</v>
      </c>
      <c r="H92" s="241">
        <f t="shared" si="15"/>
        <v>0</v>
      </c>
      <c r="I92" s="241">
        <f t="shared" si="15"/>
        <v>0</v>
      </c>
      <c r="J92" s="241">
        <f t="shared" si="15"/>
        <v>0</v>
      </c>
      <c r="K92" s="241">
        <f t="shared" si="15"/>
        <v>0</v>
      </c>
      <c r="L92" s="241">
        <f t="shared" si="15"/>
        <v>9</v>
      </c>
      <c r="M92" s="241">
        <f t="shared" si="15"/>
        <v>8</v>
      </c>
      <c r="N92" s="245">
        <v>8</v>
      </c>
      <c r="O92" s="245">
        <f t="shared" si="15"/>
        <v>0</v>
      </c>
      <c r="P92" s="245">
        <f t="shared" si="15"/>
        <v>0</v>
      </c>
      <c r="Q92" s="245">
        <f t="shared" si="15"/>
        <v>0</v>
      </c>
      <c r="R92" s="245">
        <f t="shared" si="15"/>
        <v>0</v>
      </c>
      <c r="S92" s="245">
        <f t="shared" si="15"/>
        <v>0</v>
      </c>
      <c r="T92" s="245">
        <f t="shared" si="15"/>
        <v>0</v>
      </c>
      <c r="U92" s="241">
        <f t="shared" si="15"/>
        <v>4</v>
      </c>
      <c r="V92" s="241">
        <f t="shared" si="15"/>
        <v>9.8000000000000007</v>
      </c>
      <c r="W92" s="241">
        <f t="shared" si="15"/>
        <v>4</v>
      </c>
      <c r="X92" s="241">
        <f t="shared" si="15"/>
        <v>9.8000000000000007</v>
      </c>
      <c r="Y92" s="241">
        <f t="shared" si="15"/>
        <v>0</v>
      </c>
      <c r="Z92" s="241">
        <f t="shared" si="15"/>
        <v>0</v>
      </c>
      <c r="AA92" s="241">
        <f t="shared" si="15"/>
        <v>0</v>
      </c>
      <c r="AB92" s="241">
        <f t="shared" si="15"/>
        <v>0</v>
      </c>
      <c r="AC92" s="241">
        <f t="shared" si="15"/>
        <v>1</v>
      </c>
      <c r="AD92" s="241">
        <f t="shared" si="15"/>
        <v>3</v>
      </c>
    </row>
    <row r="93" spans="1:30" ht="22.5">
      <c r="A93" s="151" t="s">
        <v>235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249"/>
      <c r="O93" s="249"/>
      <c r="P93" s="249"/>
      <c r="Q93" s="249"/>
      <c r="R93" s="249"/>
      <c r="S93" s="249"/>
      <c r="T93" s="249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</row>
    <row r="94" spans="1:30" s="155" customFormat="1" ht="22.5">
      <c r="A94" s="151" t="s">
        <v>72</v>
      </c>
      <c r="B94" s="154">
        <v>44.7</v>
      </c>
      <c r="C94" s="154">
        <v>36</v>
      </c>
      <c r="D94" s="154">
        <v>41</v>
      </c>
      <c r="E94" s="154">
        <v>0.92</v>
      </c>
      <c r="F94" s="154">
        <v>7</v>
      </c>
      <c r="G94" s="154">
        <v>15.7</v>
      </c>
      <c r="H94" s="154">
        <v>0</v>
      </c>
      <c r="I94" s="154">
        <v>0</v>
      </c>
      <c r="J94" s="154">
        <v>0</v>
      </c>
      <c r="K94" s="154">
        <v>0</v>
      </c>
      <c r="L94" s="154">
        <v>4</v>
      </c>
      <c r="M94" s="154">
        <v>3</v>
      </c>
      <c r="N94" s="333">
        <v>7</v>
      </c>
      <c r="O94" s="333"/>
      <c r="P94" s="333"/>
      <c r="Q94" s="333"/>
      <c r="R94" s="333"/>
      <c r="S94" s="333"/>
      <c r="T94" s="333"/>
      <c r="U94" s="154">
        <v>1</v>
      </c>
      <c r="V94" s="154">
        <v>2.4</v>
      </c>
      <c r="W94" s="154">
        <v>1</v>
      </c>
      <c r="X94" s="154">
        <v>2.4</v>
      </c>
      <c r="Y94" s="154">
        <v>0</v>
      </c>
      <c r="Z94" s="154">
        <v>0</v>
      </c>
      <c r="AA94" s="154">
        <v>0</v>
      </c>
      <c r="AB94" s="154">
        <v>0</v>
      </c>
      <c r="AC94" s="154">
        <v>0</v>
      </c>
      <c r="AD94" s="154">
        <v>1</v>
      </c>
    </row>
    <row r="95" spans="1:30">
      <c r="A95" s="143" t="s">
        <v>73</v>
      </c>
      <c r="B95" s="142">
        <v>29.9</v>
      </c>
      <c r="C95" s="142">
        <v>16</v>
      </c>
      <c r="D95" s="142">
        <v>6</v>
      </c>
      <c r="E95" s="142">
        <v>0.2</v>
      </c>
      <c r="F95" s="142">
        <v>0</v>
      </c>
      <c r="G95" s="142">
        <v>0</v>
      </c>
      <c r="H95" s="142">
        <v>0</v>
      </c>
      <c r="I95" s="142">
        <v>0</v>
      </c>
      <c r="J95" s="142">
        <v>0</v>
      </c>
      <c r="K95" s="142">
        <v>0</v>
      </c>
      <c r="L95" s="142">
        <v>0</v>
      </c>
      <c r="M95" s="142">
        <v>0</v>
      </c>
      <c r="N95" s="249">
        <v>0</v>
      </c>
      <c r="O95" s="249">
        <v>0</v>
      </c>
      <c r="P95" s="249">
        <v>0</v>
      </c>
      <c r="Q95" s="249">
        <v>0</v>
      </c>
      <c r="R95" s="249">
        <v>0</v>
      </c>
      <c r="S95" s="249">
        <v>0</v>
      </c>
      <c r="T95" s="249">
        <v>0</v>
      </c>
      <c r="U95" s="142">
        <v>0</v>
      </c>
      <c r="V95" s="142">
        <v>0</v>
      </c>
      <c r="W95" s="142">
        <v>0</v>
      </c>
      <c r="X95" s="142">
        <v>0</v>
      </c>
      <c r="Y95" s="142">
        <v>0</v>
      </c>
      <c r="Z95" s="142">
        <v>0</v>
      </c>
      <c r="AA95" s="142">
        <v>0</v>
      </c>
      <c r="AB95" s="142">
        <v>0</v>
      </c>
      <c r="AC95" s="142">
        <v>0</v>
      </c>
      <c r="AD95" s="142">
        <v>0</v>
      </c>
    </row>
    <row r="96" spans="1:30">
      <c r="A96" s="240" t="s">
        <v>28</v>
      </c>
      <c r="B96" s="241">
        <f>SUM(B94:B95)</f>
        <v>74.599999999999994</v>
      </c>
      <c r="C96" s="241">
        <f t="shared" ref="C96:AD96" si="16">SUM(C94:C95)</f>
        <v>52</v>
      </c>
      <c r="D96" s="241">
        <f t="shared" si="16"/>
        <v>47</v>
      </c>
      <c r="E96" s="241">
        <f t="shared" si="16"/>
        <v>1.1200000000000001</v>
      </c>
      <c r="F96" s="241">
        <f t="shared" si="16"/>
        <v>7</v>
      </c>
      <c r="G96" s="241">
        <f t="shared" si="16"/>
        <v>15.7</v>
      </c>
      <c r="H96" s="241">
        <f t="shared" si="16"/>
        <v>0</v>
      </c>
      <c r="I96" s="241">
        <f t="shared" si="16"/>
        <v>0</v>
      </c>
      <c r="J96" s="241">
        <f t="shared" si="16"/>
        <v>0</v>
      </c>
      <c r="K96" s="241">
        <f t="shared" si="16"/>
        <v>0</v>
      </c>
      <c r="L96" s="241">
        <f t="shared" si="16"/>
        <v>4</v>
      </c>
      <c r="M96" s="241">
        <f t="shared" si="16"/>
        <v>3</v>
      </c>
      <c r="N96" s="245">
        <f t="shared" si="16"/>
        <v>7</v>
      </c>
      <c r="O96" s="245">
        <f t="shared" si="16"/>
        <v>0</v>
      </c>
      <c r="P96" s="245">
        <f t="shared" si="16"/>
        <v>0</v>
      </c>
      <c r="Q96" s="245">
        <f t="shared" si="16"/>
        <v>0</v>
      </c>
      <c r="R96" s="245">
        <f t="shared" si="16"/>
        <v>0</v>
      </c>
      <c r="S96" s="245">
        <f t="shared" si="16"/>
        <v>0</v>
      </c>
      <c r="T96" s="245">
        <f t="shared" si="16"/>
        <v>0</v>
      </c>
      <c r="U96" s="241">
        <f t="shared" si="16"/>
        <v>1</v>
      </c>
      <c r="V96" s="241">
        <f t="shared" si="16"/>
        <v>2.4</v>
      </c>
      <c r="W96" s="241">
        <f t="shared" si="16"/>
        <v>1</v>
      </c>
      <c r="X96" s="241">
        <f t="shared" si="16"/>
        <v>2.4</v>
      </c>
      <c r="Y96" s="241">
        <f t="shared" si="16"/>
        <v>0</v>
      </c>
      <c r="Z96" s="241">
        <f t="shared" si="16"/>
        <v>0</v>
      </c>
      <c r="AA96" s="241">
        <f t="shared" si="16"/>
        <v>0</v>
      </c>
      <c r="AB96" s="241">
        <f t="shared" si="16"/>
        <v>0</v>
      </c>
      <c r="AC96" s="241">
        <f t="shared" si="16"/>
        <v>0</v>
      </c>
      <c r="AD96" s="241">
        <f t="shared" si="16"/>
        <v>1</v>
      </c>
    </row>
    <row r="97" spans="1:30" ht="22.5">
      <c r="A97" s="151" t="s">
        <v>74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249">
        <v>7</v>
      </c>
      <c r="O97" s="249"/>
      <c r="P97" s="249"/>
      <c r="Q97" s="249"/>
      <c r="R97" s="249"/>
      <c r="S97" s="249"/>
      <c r="T97" s="249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</row>
    <row r="98" spans="1:30">
      <c r="A98" s="250" t="s">
        <v>75</v>
      </c>
      <c r="B98" s="249">
        <v>60.5</v>
      </c>
      <c r="C98" s="249">
        <v>72</v>
      </c>
      <c r="D98" s="249">
        <v>149</v>
      </c>
      <c r="E98" s="249">
        <v>2.5</v>
      </c>
      <c r="F98" s="249">
        <v>9</v>
      </c>
      <c r="G98" s="249">
        <v>12.5</v>
      </c>
      <c r="H98" s="249">
        <v>0</v>
      </c>
      <c r="I98" s="249">
        <v>0</v>
      </c>
      <c r="J98" s="249">
        <v>0</v>
      </c>
      <c r="K98" s="249">
        <v>0</v>
      </c>
      <c r="L98" s="249">
        <v>6</v>
      </c>
      <c r="M98" s="249">
        <v>3</v>
      </c>
      <c r="N98" s="249"/>
      <c r="O98" s="249"/>
      <c r="P98" s="249"/>
      <c r="Q98" s="249"/>
      <c r="R98" s="249"/>
      <c r="S98" s="249"/>
      <c r="T98" s="249"/>
      <c r="U98" s="249">
        <v>10</v>
      </c>
      <c r="V98" s="249">
        <v>5</v>
      </c>
      <c r="W98" s="249">
        <v>10</v>
      </c>
      <c r="X98" s="249">
        <v>6.7</v>
      </c>
      <c r="Y98" s="249">
        <v>0</v>
      </c>
      <c r="Z98" s="249">
        <v>0</v>
      </c>
      <c r="AA98" s="249">
        <v>0</v>
      </c>
      <c r="AB98" s="249">
        <v>0</v>
      </c>
      <c r="AC98" s="249">
        <v>5</v>
      </c>
      <c r="AD98" s="249">
        <v>5</v>
      </c>
    </row>
    <row r="99" spans="1:30">
      <c r="A99" s="146" t="s">
        <v>76</v>
      </c>
      <c r="B99" s="142">
        <v>18.100000000000001</v>
      </c>
      <c r="C99" s="142">
        <v>106</v>
      </c>
      <c r="D99" s="142">
        <v>119</v>
      </c>
      <c r="E99" s="142">
        <v>6.6</v>
      </c>
      <c r="F99" s="142">
        <v>11</v>
      </c>
      <c r="G99" s="142">
        <v>10.4</v>
      </c>
      <c r="H99" s="142">
        <v>0</v>
      </c>
      <c r="I99" s="142">
        <v>1</v>
      </c>
      <c r="J99" s="142">
        <v>0</v>
      </c>
      <c r="K99" s="142">
        <v>0</v>
      </c>
      <c r="L99" s="142">
        <v>6</v>
      </c>
      <c r="M99" s="142">
        <v>4</v>
      </c>
      <c r="N99" s="249"/>
      <c r="O99" s="249"/>
      <c r="P99" s="249"/>
      <c r="Q99" s="249"/>
      <c r="R99" s="249"/>
      <c r="S99" s="249"/>
      <c r="T99" s="249"/>
      <c r="U99" s="142">
        <v>11</v>
      </c>
      <c r="V99" s="142">
        <v>9.1999999999999993</v>
      </c>
      <c r="W99" s="142">
        <v>11</v>
      </c>
      <c r="X99" s="142">
        <v>9.1999999999999993</v>
      </c>
      <c r="Y99" s="142">
        <v>0</v>
      </c>
      <c r="Z99" s="142">
        <v>1</v>
      </c>
      <c r="AA99" s="142">
        <v>0</v>
      </c>
      <c r="AB99" s="142">
        <v>0</v>
      </c>
      <c r="AC99" s="142">
        <v>6</v>
      </c>
      <c r="AD99" s="142">
        <v>4</v>
      </c>
    </row>
    <row r="100" spans="1:30">
      <c r="A100" s="143" t="s">
        <v>236</v>
      </c>
      <c r="B100" s="142">
        <v>6.3</v>
      </c>
      <c r="C100" s="142">
        <v>45</v>
      </c>
      <c r="D100" s="142">
        <v>56</v>
      </c>
      <c r="E100" s="142">
        <v>8.6999999999999993</v>
      </c>
      <c r="F100" s="142">
        <v>13</v>
      </c>
      <c r="G100" s="142">
        <v>28.9</v>
      </c>
      <c r="H100" s="142">
        <v>0</v>
      </c>
      <c r="I100" s="142">
        <v>0</v>
      </c>
      <c r="J100" s="142">
        <v>0</v>
      </c>
      <c r="K100" s="142">
        <v>0</v>
      </c>
      <c r="L100" s="142">
        <v>9</v>
      </c>
      <c r="M100" s="142">
        <v>4</v>
      </c>
      <c r="N100" s="249"/>
      <c r="O100" s="249"/>
      <c r="P100" s="249"/>
      <c r="Q100" s="249"/>
      <c r="R100" s="249"/>
      <c r="S100" s="249"/>
      <c r="T100" s="249"/>
      <c r="U100" s="142">
        <v>6</v>
      </c>
      <c r="V100" s="142">
        <v>10.7</v>
      </c>
      <c r="W100" s="142">
        <v>6</v>
      </c>
      <c r="X100" s="142">
        <v>10.7</v>
      </c>
      <c r="Y100" s="142">
        <v>0</v>
      </c>
      <c r="Z100" s="142">
        <v>0</v>
      </c>
      <c r="AA100" s="142">
        <v>0</v>
      </c>
      <c r="AB100" s="142">
        <v>0</v>
      </c>
      <c r="AC100" s="142">
        <v>4</v>
      </c>
      <c r="AD100" s="142">
        <v>2</v>
      </c>
    </row>
    <row r="101" spans="1:30">
      <c r="A101" s="143" t="s">
        <v>237</v>
      </c>
      <c r="B101" s="142">
        <v>26.1</v>
      </c>
      <c r="C101" s="142">
        <v>12</v>
      </c>
      <c r="D101" s="142">
        <v>24</v>
      </c>
      <c r="E101" s="142">
        <v>0.9</v>
      </c>
      <c r="F101" s="142">
        <v>0</v>
      </c>
      <c r="G101" s="142">
        <v>0</v>
      </c>
      <c r="H101" s="142">
        <v>0</v>
      </c>
      <c r="I101" s="142">
        <v>0</v>
      </c>
      <c r="J101" s="142">
        <v>0</v>
      </c>
      <c r="K101" s="142">
        <v>0</v>
      </c>
      <c r="L101" s="142">
        <v>0</v>
      </c>
      <c r="M101" s="142">
        <v>0</v>
      </c>
      <c r="N101" s="249">
        <v>0</v>
      </c>
      <c r="O101" s="249">
        <v>0</v>
      </c>
      <c r="P101" s="249">
        <v>0</v>
      </c>
      <c r="Q101" s="249">
        <v>0</v>
      </c>
      <c r="R101" s="249">
        <v>0</v>
      </c>
      <c r="S101" s="249">
        <v>0</v>
      </c>
      <c r="T101" s="249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  <c r="Z101" s="142">
        <v>0</v>
      </c>
      <c r="AA101" s="142">
        <v>0</v>
      </c>
      <c r="AB101" s="142">
        <v>0</v>
      </c>
      <c r="AC101" s="142">
        <v>0</v>
      </c>
      <c r="AD101" s="142">
        <v>0</v>
      </c>
    </row>
    <row r="102" spans="1:30">
      <c r="A102" s="143" t="s">
        <v>77</v>
      </c>
      <c r="B102" s="142">
        <v>40.5</v>
      </c>
      <c r="C102" s="142">
        <v>7</v>
      </c>
      <c r="D102" s="142">
        <v>15</v>
      </c>
      <c r="E102" s="142">
        <v>0.4</v>
      </c>
      <c r="F102" s="142">
        <v>0</v>
      </c>
      <c r="G102" s="142">
        <v>0</v>
      </c>
      <c r="H102" s="142">
        <v>0</v>
      </c>
      <c r="I102" s="142">
        <v>0</v>
      </c>
      <c r="J102" s="142">
        <v>0</v>
      </c>
      <c r="K102" s="142">
        <v>0</v>
      </c>
      <c r="L102" s="142">
        <v>0</v>
      </c>
      <c r="M102" s="142">
        <v>0</v>
      </c>
      <c r="N102" s="249">
        <v>0</v>
      </c>
      <c r="O102" s="249">
        <v>0</v>
      </c>
      <c r="P102" s="249">
        <v>0</v>
      </c>
      <c r="Q102" s="249">
        <v>0</v>
      </c>
      <c r="R102" s="249">
        <v>0</v>
      </c>
      <c r="S102" s="249">
        <v>0</v>
      </c>
      <c r="T102" s="249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  <c r="Z102" s="142">
        <v>0</v>
      </c>
      <c r="AA102" s="142">
        <v>0</v>
      </c>
      <c r="AB102" s="142">
        <v>0</v>
      </c>
      <c r="AC102" s="142">
        <v>0</v>
      </c>
      <c r="AD102" s="142">
        <v>0</v>
      </c>
    </row>
    <row r="103" spans="1:30">
      <c r="A103" s="143" t="s">
        <v>78</v>
      </c>
      <c r="B103" s="142">
        <v>16.5</v>
      </c>
      <c r="C103" s="142">
        <v>8</v>
      </c>
      <c r="D103" s="142">
        <v>16</v>
      </c>
      <c r="E103" s="142">
        <v>1</v>
      </c>
      <c r="F103" s="142">
        <v>0</v>
      </c>
      <c r="G103" s="142">
        <v>0</v>
      </c>
      <c r="H103" s="142">
        <v>0</v>
      </c>
      <c r="I103" s="142">
        <v>0</v>
      </c>
      <c r="J103" s="142">
        <v>0</v>
      </c>
      <c r="K103" s="142">
        <v>0</v>
      </c>
      <c r="L103" s="142">
        <v>0</v>
      </c>
      <c r="M103" s="142">
        <v>0</v>
      </c>
      <c r="N103" s="249">
        <v>0</v>
      </c>
      <c r="O103" s="249">
        <v>0</v>
      </c>
      <c r="P103" s="249">
        <v>0</v>
      </c>
      <c r="Q103" s="249">
        <v>0</v>
      </c>
      <c r="R103" s="249">
        <v>0</v>
      </c>
      <c r="S103" s="249">
        <v>0</v>
      </c>
      <c r="T103" s="249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  <c r="Z103" s="142">
        <v>0</v>
      </c>
      <c r="AA103" s="142">
        <v>0</v>
      </c>
      <c r="AB103" s="142">
        <v>0</v>
      </c>
      <c r="AC103" s="142">
        <v>0</v>
      </c>
      <c r="AD103" s="142">
        <v>0</v>
      </c>
    </row>
    <row r="104" spans="1:30">
      <c r="A104" s="143" t="s">
        <v>79</v>
      </c>
      <c r="B104" s="142">
        <v>40.9</v>
      </c>
      <c r="C104" s="142">
        <v>19</v>
      </c>
      <c r="D104" s="142">
        <v>53</v>
      </c>
      <c r="E104" s="142">
        <v>1.3</v>
      </c>
      <c r="F104" s="142">
        <v>3</v>
      </c>
      <c r="G104" s="142">
        <v>7.7</v>
      </c>
      <c r="H104" s="142">
        <v>0</v>
      </c>
      <c r="I104" s="142">
        <v>0</v>
      </c>
      <c r="J104" s="142">
        <v>0</v>
      </c>
      <c r="K104" s="142">
        <v>0</v>
      </c>
      <c r="L104" s="142">
        <v>2</v>
      </c>
      <c r="M104" s="142">
        <v>1</v>
      </c>
      <c r="N104" s="249"/>
      <c r="O104" s="249"/>
      <c r="P104" s="249"/>
      <c r="Q104" s="249"/>
      <c r="R104" s="249"/>
      <c r="S104" s="249"/>
      <c r="T104" s="249"/>
      <c r="U104" s="142">
        <v>2</v>
      </c>
      <c r="V104" s="142">
        <v>3.8</v>
      </c>
      <c r="W104" s="142">
        <v>2</v>
      </c>
      <c r="X104" s="142">
        <v>3.8</v>
      </c>
      <c r="Y104" s="142">
        <v>0</v>
      </c>
      <c r="Z104" s="142">
        <v>0</v>
      </c>
      <c r="AA104" s="142">
        <v>0</v>
      </c>
      <c r="AB104" s="142">
        <v>0</v>
      </c>
      <c r="AC104" s="142">
        <v>1</v>
      </c>
      <c r="AD104" s="142">
        <v>1</v>
      </c>
    </row>
    <row r="105" spans="1:30">
      <c r="A105" s="143" t="s">
        <v>80</v>
      </c>
      <c r="B105" s="142">
        <v>50</v>
      </c>
      <c r="C105" s="142">
        <v>8</v>
      </c>
      <c r="D105" s="142">
        <v>8</v>
      </c>
      <c r="E105" s="142">
        <v>0.16</v>
      </c>
      <c r="F105" s="142">
        <v>0</v>
      </c>
      <c r="G105" s="142">
        <v>0</v>
      </c>
      <c r="H105" s="142">
        <v>0</v>
      </c>
      <c r="I105" s="142">
        <v>0</v>
      </c>
      <c r="J105" s="142">
        <v>0</v>
      </c>
      <c r="K105" s="142">
        <v>0</v>
      </c>
      <c r="L105" s="142">
        <v>0</v>
      </c>
      <c r="M105" s="142">
        <v>0</v>
      </c>
      <c r="N105" s="249">
        <v>0</v>
      </c>
      <c r="O105" s="249">
        <v>0</v>
      </c>
      <c r="P105" s="249">
        <v>0</v>
      </c>
      <c r="Q105" s="249">
        <v>0</v>
      </c>
      <c r="R105" s="249">
        <v>0</v>
      </c>
      <c r="S105" s="249">
        <v>0</v>
      </c>
      <c r="T105" s="249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  <c r="Z105" s="142">
        <v>0</v>
      </c>
      <c r="AA105" s="142">
        <v>0</v>
      </c>
      <c r="AB105" s="142">
        <v>0</v>
      </c>
      <c r="AC105" s="142">
        <v>0</v>
      </c>
      <c r="AD105" s="142">
        <v>0</v>
      </c>
    </row>
    <row r="106" spans="1:30">
      <c r="A106" s="143" t="s">
        <v>81</v>
      </c>
      <c r="B106" s="142">
        <v>25.5</v>
      </c>
      <c r="C106" s="142">
        <v>36</v>
      </c>
      <c r="D106" s="142">
        <v>45</v>
      </c>
      <c r="E106" s="142">
        <v>1.8</v>
      </c>
      <c r="F106" s="142">
        <v>2</v>
      </c>
      <c r="G106" s="142">
        <v>5.5</v>
      </c>
      <c r="H106" s="142">
        <v>0</v>
      </c>
      <c r="I106" s="142">
        <v>0</v>
      </c>
      <c r="J106" s="142">
        <v>0</v>
      </c>
      <c r="K106" s="142">
        <v>0</v>
      </c>
      <c r="L106" s="142">
        <v>1</v>
      </c>
      <c r="M106" s="142">
        <v>1</v>
      </c>
      <c r="N106" s="249"/>
      <c r="O106" s="249"/>
      <c r="P106" s="249"/>
      <c r="Q106" s="249"/>
      <c r="R106" s="249"/>
      <c r="S106" s="249"/>
      <c r="T106" s="249"/>
      <c r="U106" s="142">
        <v>2</v>
      </c>
      <c r="V106" s="142">
        <v>4.4000000000000004</v>
      </c>
      <c r="W106" s="142">
        <v>2</v>
      </c>
      <c r="X106" s="142">
        <v>4.4000000000000004</v>
      </c>
      <c r="Y106" s="142">
        <v>0</v>
      </c>
      <c r="Z106" s="142">
        <v>0</v>
      </c>
      <c r="AA106" s="142">
        <v>0</v>
      </c>
      <c r="AB106" s="142">
        <v>0</v>
      </c>
      <c r="AC106" s="142">
        <v>1</v>
      </c>
      <c r="AD106" s="142">
        <v>1</v>
      </c>
    </row>
    <row r="107" spans="1:30">
      <c r="A107" s="240" t="s">
        <v>28</v>
      </c>
      <c r="B107" s="241">
        <f>SUM(B98:B106)</f>
        <v>284.39999999999998</v>
      </c>
      <c r="C107" s="241">
        <f t="shared" ref="C107:AD107" si="17">SUM(C98:C106)</f>
        <v>313</v>
      </c>
      <c r="D107" s="241">
        <f t="shared" si="17"/>
        <v>485</v>
      </c>
      <c r="E107" s="241">
        <f t="shared" si="17"/>
        <v>23.359999999999996</v>
      </c>
      <c r="F107" s="241">
        <f t="shared" si="17"/>
        <v>38</v>
      </c>
      <c r="G107" s="241">
        <f t="shared" si="17"/>
        <v>65</v>
      </c>
      <c r="H107" s="241">
        <f t="shared" si="17"/>
        <v>0</v>
      </c>
      <c r="I107" s="241">
        <f t="shared" si="17"/>
        <v>1</v>
      </c>
      <c r="J107" s="241">
        <f t="shared" si="17"/>
        <v>0</v>
      </c>
      <c r="K107" s="241">
        <f t="shared" si="17"/>
        <v>0</v>
      </c>
      <c r="L107" s="241">
        <f t="shared" si="17"/>
        <v>24</v>
      </c>
      <c r="M107" s="241">
        <f t="shared" si="17"/>
        <v>13</v>
      </c>
      <c r="N107" s="245">
        <v>32</v>
      </c>
      <c r="O107" s="245">
        <f t="shared" si="17"/>
        <v>0</v>
      </c>
      <c r="P107" s="245">
        <f t="shared" si="17"/>
        <v>0</v>
      </c>
      <c r="Q107" s="245">
        <f t="shared" si="17"/>
        <v>0</v>
      </c>
      <c r="R107" s="245">
        <f t="shared" si="17"/>
        <v>0</v>
      </c>
      <c r="S107" s="245">
        <f t="shared" si="17"/>
        <v>0</v>
      </c>
      <c r="T107" s="245">
        <f t="shared" si="17"/>
        <v>0</v>
      </c>
      <c r="U107" s="241">
        <f t="shared" si="17"/>
        <v>31</v>
      </c>
      <c r="V107" s="241">
        <f t="shared" si="17"/>
        <v>33.1</v>
      </c>
      <c r="W107" s="241">
        <f t="shared" si="17"/>
        <v>31</v>
      </c>
      <c r="X107" s="243">
        <f t="shared" si="17"/>
        <v>34.799999999999997</v>
      </c>
      <c r="Y107" s="241">
        <f t="shared" si="17"/>
        <v>0</v>
      </c>
      <c r="Z107" s="241">
        <f t="shared" si="17"/>
        <v>1</v>
      </c>
      <c r="AA107" s="241">
        <f t="shared" si="17"/>
        <v>0</v>
      </c>
      <c r="AB107" s="241">
        <f t="shared" si="17"/>
        <v>0</v>
      </c>
      <c r="AC107" s="241">
        <f t="shared" si="17"/>
        <v>17</v>
      </c>
      <c r="AD107" s="241">
        <f t="shared" si="17"/>
        <v>13</v>
      </c>
    </row>
    <row r="108" spans="1:30" ht="22.5">
      <c r="A108" s="145" t="s">
        <v>82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249"/>
      <c r="O108" s="249"/>
      <c r="P108" s="249"/>
      <c r="Q108" s="249"/>
      <c r="R108" s="249"/>
      <c r="S108" s="249"/>
      <c r="T108" s="249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</row>
    <row r="109" spans="1:30">
      <c r="A109" s="143" t="s">
        <v>83</v>
      </c>
      <c r="B109" s="142">
        <v>59.5</v>
      </c>
      <c r="C109" s="142">
        <v>59</v>
      </c>
      <c r="D109" s="142">
        <v>80</v>
      </c>
      <c r="E109" s="142">
        <v>1.3</v>
      </c>
      <c r="F109" s="142">
        <v>5</v>
      </c>
      <c r="G109" s="142">
        <v>8.5</v>
      </c>
      <c r="H109" s="142">
        <v>0</v>
      </c>
      <c r="I109" s="142">
        <v>5</v>
      </c>
      <c r="J109" s="142">
        <v>0</v>
      </c>
      <c r="K109" s="142">
        <v>0</v>
      </c>
      <c r="L109" s="142">
        <v>3</v>
      </c>
      <c r="M109" s="142">
        <v>2</v>
      </c>
      <c r="N109" s="249">
        <v>5</v>
      </c>
      <c r="O109" s="249"/>
      <c r="P109" s="249"/>
      <c r="Q109" s="249"/>
      <c r="R109" s="249"/>
      <c r="S109" s="249"/>
      <c r="T109" s="249"/>
      <c r="U109" s="142">
        <v>4</v>
      </c>
      <c r="V109" s="142">
        <v>5</v>
      </c>
      <c r="W109" s="142">
        <v>4</v>
      </c>
      <c r="X109" s="247">
        <v>5</v>
      </c>
      <c r="Y109" s="142">
        <v>0</v>
      </c>
      <c r="Z109" s="142">
        <v>0</v>
      </c>
      <c r="AA109" s="142">
        <v>0</v>
      </c>
      <c r="AB109" s="142">
        <v>0</v>
      </c>
      <c r="AC109" s="142">
        <v>2</v>
      </c>
      <c r="AD109" s="142">
        <v>2</v>
      </c>
    </row>
    <row r="110" spans="1:30">
      <c r="A110" s="240" t="s">
        <v>28</v>
      </c>
      <c r="B110" s="241">
        <f>SUM(B109)</f>
        <v>59.5</v>
      </c>
      <c r="C110" s="241">
        <f t="shared" ref="C110:AD110" si="18">SUM(C109)</f>
        <v>59</v>
      </c>
      <c r="D110" s="241">
        <f t="shared" si="18"/>
        <v>80</v>
      </c>
      <c r="E110" s="241">
        <f t="shared" si="18"/>
        <v>1.3</v>
      </c>
      <c r="F110" s="241">
        <f t="shared" si="18"/>
        <v>5</v>
      </c>
      <c r="G110" s="241">
        <f t="shared" si="18"/>
        <v>8.5</v>
      </c>
      <c r="H110" s="241">
        <f t="shared" si="18"/>
        <v>0</v>
      </c>
      <c r="I110" s="241">
        <f t="shared" si="18"/>
        <v>5</v>
      </c>
      <c r="J110" s="241">
        <f t="shared" si="18"/>
        <v>0</v>
      </c>
      <c r="K110" s="241">
        <f t="shared" si="18"/>
        <v>0</v>
      </c>
      <c r="L110" s="241">
        <f t="shared" si="18"/>
        <v>3</v>
      </c>
      <c r="M110" s="241">
        <f t="shared" si="18"/>
        <v>2</v>
      </c>
      <c r="N110" s="245">
        <v>5</v>
      </c>
      <c r="O110" s="245">
        <f t="shared" si="18"/>
        <v>0</v>
      </c>
      <c r="P110" s="245">
        <f t="shared" si="18"/>
        <v>0</v>
      </c>
      <c r="Q110" s="245">
        <f t="shared" si="18"/>
        <v>0</v>
      </c>
      <c r="R110" s="245">
        <f t="shared" si="18"/>
        <v>0</v>
      </c>
      <c r="S110" s="245">
        <f t="shared" si="18"/>
        <v>0</v>
      </c>
      <c r="T110" s="245">
        <f t="shared" si="18"/>
        <v>0</v>
      </c>
      <c r="U110" s="241">
        <f t="shared" si="18"/>
        <v>4</v>
      </c>
      <c r="V110" s="241">
        <f t="shared" si="18"/>
        <v>5</v>
      </c>
      <c r="W110" s="241">
        <f t="shared" si="18"/>
        <v>4</v>
      </c>
      <c r="X110" s="243">
        <f t="shared" si="18"/>
        <v>5</v>
      </c>
      <c r="Y110" s="241">
        <f t="shared" si="18"/>
        <v>0</v>
      </c>
      <c r="Z110" s="241">
        <f t="shared" si="18"/>
        <v>0</v>
      </c>
      <c r="AA110" s="241">
        <f t="shared" si="18"/>
        <v>0</v>
      </c>
      <c r="AB110" s="241">
        <f t="shared" si="18"/>
        <v>0</v>
      </c>
      <c r="AC110" s="241">
        <f t="shared" si="18"/>
        <v>2</v>
      </c>
      <c r="AD110" s="241">
        <f t="shared" si="18"/>
        <v>2</v>
      </c>
    </row>
    <row r="111" spans="1:30" ht="22.5">
      <c r="A111" s="145" t="s">
        <v>238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249"/>
      <c r="O111" s="249"/>
      <c r="P111" s="249"/>
      <c r="Q111" s="249"/>
      <c r="R111" s="249"/>
      <c r="S111" s="249"/>
      <c r="T111" s="249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</row>
    <row r="112" spans="1:30">
      <c r="A112" s="149" t="s">
        <v>86</v>
      </c>
      <c r="B112" s="142">
        <v>25.7</v>
      </c>
      <c r="C112" s="142">
        <v>9</v>
      </c>
      <c r="D112" s="142">
        <v>13</v>
      </c>
      <c r="E112" s="142">
        <v>0.5</v>
      </c>
      <c r="F112" s="142">
        <v>0</v>
      </c>
      <c r="G112" s="142">
        <v>0</v>
      </c>
      <c r="H112" s="142">
        <v>0</v>
      </c>
      <c r="I112" s="142">
        <v>0</v>
      </c>
      <c r="J112" s="142">
        <v>0</v>
      </c>
      <c r="K112" s="142">
        <v>0</v>
      </c>
      <c r="L112" s="142">
        <v>0</v>
      </c>
      <c r="M112" s="142">
        <v>0</v>
      </c>
      <c r="N112" s="249">
        <v>0</v>
      </c>
      <c r="O112" s="249">
        <v>0</v>
      </c>
      <c r="P112" s="249">
        <v>0</v>
      </c>
      <c r="Q112" s="249">
        <v>0</v>
      </c>
      <c r="R112" s="249">
        <v>0</v>
      </c>
      <c r="S112" s="249">
        <v>0</v>
      </c>
      <c r="T112" s="249">
        <v>0</v>
      </c>
      <c r="U112" s="142">
        <v>0</v>
      </c>
      <c r="V112" s="142">
        <v>0</v>
      </c>
      <c r="W112" s="142">
        <v>0</v>
      </c>
      <c r="X112" s="142">
        <v>0</v>
      </c>
      <c r="Y112" s="142">
        <v>0</v>
      </c>
      <c r="Z112" s="142">
        <v>0</v>
      </c>
      <c r="AA112" s="142">
        <v>0</v>
      </c>
      <c r="AB112" s="142">
        <v>0</v>
      </c>
      <c r="AC112" s="142">
        <v>0</v>
      </c>
      <c r="AD112" s="142">
        <v>0</v>
      </c>
    </row>
    <row r="113" spans="1:30">
      <c r="A113" s="143" t="s">
        <v>264</v>
      </c>
      <c r="B113" s="142">
        <v>32.9</v>
      </c>
      <c r="C113" s="142">
        <v>4</v>
      </c>
      <c r="D113" s="142">
        <v>8</v>
      </c>
      <c r="E113" s="142">
        <v>0.24</v>
      </c>
      <c r="F113" s="142">
        <v>0</v>
      </c>
      <c r="G113" s="142">
        <v>0</v>
      </c>
      <c r="H113" s="142">
        <v>0</v>
      </c>
      <c r="I113" s="142">
        <v>0</v>
      </c>
      <c r="J113" s="142">
        <v>0</v>
      </c>
      <c r="K113" s="142">
        <v>0</v>
      </c>
      <c r="L113" s="142">
        <v>0</v>
      </c>
      <c r="M113" s="142">
        <v>0</v>
      </c>
      <c r="N113" s="249">
        <v>0</v>
      </c>
      <c r="O113" s="249">
        <v>0</v>
      </c>
      <c r="P113" s="249">
        <v>0</v>
      </c>
      <c r="Q113" s="249">
        <v>0</v>
      </c>
      <c r="R113" s="249">
        <v>0</v>
      </c>
      <c r="S113" s="249">
        <v>0</v>
      </c>
      <c r="T113" s="249">
        <v>0</v>
      </c>
      <c r="U113" s="142">
        <v>0</v>
      </c>
      <c r="V113" s="142">
        <v>0</v>
      </c>
      <c r="W113" s="142">
        <v>0</v>
      </c>
      <c r="X113" s="142">
        <v>0</v>
      </c>
      <c r="Y113" s="142">
        <v>0</v>
      </c>
      <c r="Z113" s="142">
        <v>0</v>
      </c>
      <c r="AA113" s="142">
        <v>0</v>
      </c>
      <c r="AB113" s="142">
        <v>0</v>
      </c>
      <c r="AC113" s="142">
        <v>0</v>
      </c>
      <c r="AD113" s="142">
        <v>0</v>
      </c>
    </row>
    <row r="114" spans="1:30">
      <c r="A114" s="240" t="s">
        <v>28</v>
      </c>
      <c r="B114" s="241">
        <f>SUM(B112:B113)</f>
        <v>58.599999999999994</v>
      </c>
      <c r="C114" s="241">
        <f t="shared" ref="C114:AD114" si="19">SUM(C112:C113)</f>
        <v>13</v>
      </c>
      <c r="D114" s="241">
        <f t="shared" si="19"/>
        <v>21</v>
      </c>
      <c r="E114" s="241">
        <f t="shared" si="19"/>
        <v>0.74</v>
      </c>
      <c r="F114" s="241">
        <f t="shared" si="19"/>
        <v>0</v>
      </c>
      <c r="G114" s="241">
        <f t="shared" si="19"/>
        <v>0</v>
      </c>
      <c r="H114" s="241">
        <f t="shared" si="19"/>
        <v>0</v>
      </c>
      <c r="I114" s="241">
        <f t="shared" si="19"/>
        <v>0</v>
      </c>
      <c r="J114" s="241">
        <f t="shared" si="19"/>
        <v>0</v>
      </c>
      <c r="K114" s="241">
        <f t="shared" si="19"/>
        <v>0</v>
      </c>
      <c r="L114" s="241">
        <f t="shared" si="19"/>
        <v>0</v>
      </c>
      <c r="M114" s="241">
        <f t="shared" si="19"/>
        <v>0</v>
      </c>
      <c r="N114" s="245">
        <f t="shared" si="19"/>
        <v>0</v>
      </c>
      <c r="O114" s="245">
        <f t="shared" si="19"/>
        <v>0</v>
      </c>
      <c r="P114" s="245">
        <f t="shared" si="19"/>
        <v>0</v>
      </c>
      <c r="Q114" s="245">
        <f t="shared" si="19"/>
        <v>0</v>
      </c>
      <c r="R114" s="245">
        <f t="shared" si="19"/>
        <v>0</v>
      </c>
      <c r="S114" s="245">
        <f t="shared" si="19"/>
        <v>0</v>
      </c>
      <c r="T114" s="245">
        <f t="shared" si="19"/>
        <v>0</v>
      </c>
      <c r="U114" s="241">
        <f t="shared" si="19"/>
        <v>0</v>
      </c>
      <c r="V114" s="241">
        <f t="shared" si="19"/>
        <v>0</v>
      </c>
      <c r="W114" s="241">
        <f t="shared" si="19"/>
        <v>0</v>
      </c>
      <c r="X114" s="241">
        <f t="shared" si="19"/>
        <v>0</v>
      </c>
      <c r="Y114" s="241">
        <f t="shared" si="19"/>
        <v>0</v>
      </c>
      <c r="Z114" s="241">
        <f t="shared" si="19"/>
        <v>0</v>
      </c>
      <c r="AA114" s="241">
        <f t="shared" si="19"/>
        <v>0</v>
      </c>
      <c r="AB114" s="241">
        <f t="shared" si="19"/>
        <v>0</v>
      </c>
      <c r="AC114" s="241">
        <f t="shared" si="19"/>
        <v>0</v>
      </c>
      <c r="AD114" s="241">
        <f t="shared" si="19"/>
        <v>0</v>
      </c>
    </row>
    <row r="115" spans="1:30">
      <c r="A115" s="156" t="s">
        <v>87</v>
      </c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249"/>
      <c r="O115" s="249"/>
      <c r="P115" s="249"/>
      <c r="Q115" s="249"/>
      <c r="R115" s="249"/>
      <c r="S115" s="249"/>
      <c r="T115" s="249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</row>
    <row r="116" spans="1:30">
      <c r="A116" s="143" t="s">
        <v>35</v>
      </c>
      <c r="B116" s="142">
        <v>29.5</v>
      </c>
      <c r="C116" s="142">
        <v>34</v>
      </c>
      <c r="D116" s="142">
        <v>40</v>
      </c>
      <c r="E116" s="142">
        <v>1.36</v>
      </c>
      <c r="F116" s="142">
        <v>4</v>
      </c>
      <c r="G116" s="142">
        <v>10</v>
      </c>
      <c r="H116" s="142">
        <v>0</v>
      </c>
      <c r="I116" s="142">
        <v>0</v>
      </c>
      <c r="J116" s="142">
        <v>0</v>
      </c>
      <c r="K116" s="142">
        <v>0</v>
      </c>
      <c r="L116" s="142">
        <v>2</v>
      </c>
      <c r="M116" s="142">
        <v>2</v>
      </c>
      <c r="N116" s="249">
        <v>4</v>
      </c>
      <c r="O116" s="249"/>
      <c r="P116" s="249"/>
      <c r="Q116" s="249"/>
      <c r="R116" s="249"/>
      <c r="S116" s="249"/>
      <c r="T116" s="249"/>
      <c r="U116" s="142">
        <v>2</v>
      </c>
      <c r="V116" s="142">
        <v>5</v>
      </c>
      <c r="W116" s="142">
        <v>2</v>
      </c>
      <c r="X116" s="247">
        <v>5</v>
      </c>
      <c r="Y116" s="142">
        <v>0</v>
      </c>
      <c r="Z116" s="142">
        <v>0</v>
      </c>
      <c r="AA116" s="142">
        <v>0</v>
      </c>
      <c r="AB116" s="142">
        <v>0</v>
      </c>
      <c r="AC116" s="142">
        <v>1</v>
      </c>
      <c r="AD116" s="142">
        <v>1</v>
      </c>
    </row>
    <row r="117" spans="1:30">
      <c r="A117" s="146" t="s">
        <v>88</v>
      </c>
      <c r="B117" s="142">
        <v>38.799999999999997</v>
      </c>
      <c r="C117" s="142">
        <v>34</v>
      </c>
      <c r="D117" s="142">
        <v>36</v>
      </c>
      <c r="E117" s="142">
        <v>0.93</v>
      </c>
      <c r="F117" s="142">
        <v>4</v>
      </c>
      <c r="G117" s="142">
        <v>11.8</v>
      </c>
      <c r="H117" s="142">
        <v>0</v>
      </c>
      <c r="I117" s="142">
        <v>0</v>
      </c>
      <c r="J117" s="142">
        <v>0</v>
      </c>
      <c r="K117" s="142">
        <v>0</v>
      </c>
      <c r="L117" s="142">
        <v>2</v>
      </c>
      <c r="M117" s="142">
        <v>2</v>
      </c>
      <c r="N117" s="249">
        <v>4</v>
      </c>
      <c r="O117" s="249"/>
      <c r="P117" s="249"/>
      <c r="Q117" s="249"/>
      <c r="R117" s="249"/>
      <c r="S117" s="249"/>
      <c r="T117" s="249"/>
      <c r="U117" s="142">
        <v>1</v>
      </c>
      <c r="V117" s="142">
        <v>2.8</v>
      </c>
      <c r="W117" s="142">
        <v>1</v>
      </c>
      <c r="X117" s="142">
        <v>2.8</v>
      </c>
      <c r="Y117" s="142">
        <v>0</v>
      </c>
      <c r="Z117" s="142">
        <v>0</v>
      </c>
      <c r="AA117" s="142">
        <v>0</v>
      </c>
      <c r="AB117" s="142">
        <v>0</v>
      </c>
      <c r="AC117" s="142">
        <v>0</v>
      </c>
      <c r="AD117" s="142">
        <v>1</v>
      </c>
    </row>
    <row r="118" spans="1:30">
      <c r="A118" s="146" t="s">
        <v>89</v>
      </c>
      <c r="B118" s="142">
        <v>38.46</v>
      </c>
      <c r="C118" s="142">
        <v>80</v>
      </c>
      <c r="D118" s="142">
        <v>185</v>
      </c>
      <c r="E118" s="142">
        <v>4.8</v>
      </c>
      <c r="F118" s="142">
        <v>14</v>
      </c>
      <c r="G118" s="142">
        <v>17.5</v>
      </c>
      <c r="H118" s="142">
        <v>0</v>
      </c>
      <c r="I118" s="142">
        <v>1</v>
      </c>
      <c r="J118" s="142">
        <v>0</v>
      </c>
      <c r="K118" s="142">
        <v>0</v>
      </c>
      <c r="L118" s="142">
        <v>8</v>
      </c>
      <c r="M118" s="142">
        <v>5</v>
      </c>
      <c r="N118" s="249">
        <v>14</v>
      </c>
      <c r="O118" s="249"/>
      <c r="P118" s="249"/>
      <c r="Q118" s="249"/>
      <c r="R118" s="249"/>
      <c r="S118" s="249"/>
      <c r="T118" s="249"/>
      <c r="U118" s="142">
        <v>14</v>
      </c>
      <c r="V118" s="142">
        <v>7.6</v>
      </c>
      <c r="W118" s="142">
        <v>14</v>
      </c>
      <c r="X118" s="142">
        <v>7.6</v>
      </c>
      <c r="Y118" s="142">
        <v>0</v>
      </c>
      <c r="Z118" s="142">
        <v>1</v>
      </c>
      <c r="AA118" s="142">
        <v>0</v>
      </c>
      <c r="AB118" s="142"/>
      <c r="AC118" s="142">
        <v>8</v>
      </c>
      <c r="AD118" s="142">
        <v>5</v>
      </c>
    </row>
    <row r="119" spans="1:30">
      <c r="A119" s="143" t="s">
        <v>90</v>
      </c>
      <c r="B119" s="142">
        <v>29.1</v>
      </c>
      <c r="C119" s="142">
        <v>23</v>
      </c>
      <c r="D119" s="142">
        <v>13</v>
      </c>
      <c r="E119" s="142">
        <v>0.4</v>
      </c>
      <c r="F119" s="142">
        <v>0</v>
      </c>
      <c r="G119" s="142">
        <v>0</v>
      </c>
      <c r="H119" s="142">
        <v>0</v>
      </c>
      <c r="I119" s="142">
        <v>0</v>
      </c>
      <c r="J119" s="142">
        <v>0</v>
      </c>
      <c r="K119" s="142">
        <v>0</v>
      </c>
      <c r="L119" s="142">
        <v>0</v>
      </c>
      <c r="M119" s="142">
        <v>0</v>
      </c>
      <c r="N119" s="249">
        <v>0</v>
      </c>
      <c r="O119" s="249">
        <v>0</v>
      </c>
      <c r="P119" s="249">
        <v>0</v>
      </c>
      <c r="Q119" s="249">
        <v>0</v>
      </c>
      <c r="R119" s="249">
        <v>0</v>
      </c>
      <c r="S119" s="249">
        <v>0</v>
      </c>
      <c r="T119" s="249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  <c r="Z119" s="142">
        <v>0</v>
      </c>
      <c r="AA119" s="142">
        <v>0</v>
      </c>
      <c r="AB119" s="142">
        <v>0</v>
      </c>
      <c r="AC119" s="142">
        <v>0</v>
      </c>
      <c r="AD119" s="142">
        <v>0</v>
      </c>
    </row>
    <row r="120" spans="1:30">
      <c r="A120" s="143" t="s">
        <v>239</v>
      </c>
      <c r="B120" s="142">
        <v>50</v>
      </c>
      <c r="C120" s="142">
        <v>4</v>
      </c>
      <c r="D120" s="142">
        <v>8</v>
      </c>
      <c r="E120" s="142">
        <v>0.16</v>
      </c>
      <c r="F120" s="142">
        <v>0</v>
      </c>
      <c r="G120" s="142">
        <v>0</v>
      </c>
      <c r="H120" s="142">
        <v>0</v>
      </c>
      <c r="I120" s="142">
        <v>0</v>
      </c>
      <c r="J120" s="142">
        <v>0</v>
      </c>
      <c r="K120" s="142">
        <v>0</v>
      </c>
      <c r="L120" s="142">
        <v>0</v>
      </c>
      <c r="M120" s="142">
        <v>0</v>
      </c>
      <c r="N120" s="249">
        <v>0</v>
      </c>
      <c r="O120" s="249">
        <v>0</v>
      </c>
      <c r="P120" s="249">
        <v>0</v>
      </c>
      <c r="Q120" s="249">
        <v>0</v>
      </c>
      <c r="R120" s="249">
        <v>0</v>
      </c>
      <c r="S120" s="249">
        <v>0</v>
      </c>
      <c r="T120" s="249">
        <v>0</v>
      </c>
      <c r="U120" s="142">
        <v>0</v>
      </c>
      <c r="V120" s="142">
        <v>0</v>
      </c>
      <c r="W120" s="142">
        <v>0</v>
      </c>
      <c r="X120" s="142">
        <v>0</v>
      </c>
      <c r="Y120" s="142">
        <v>0</v>
      </c>
      <c r="Z120" s="142">
        <v>0</v>
      </c>
      <c r="AA120" s="142">
        <v>0</v>
      </c>
      <c r="AB120" s="142">
        <v>0</v>
      </c>
      <c r="AC120" s="142">
        <v>0</v>
      </c>
      <c r="AD120" s="142">
        <v>0</v>
      </c>
    </row>
    <row r="121" spans="1:30">
      <c r="A121" s="240" t="s">
        <v>28</v>
      </c>
      <c r="B121" s="241">
        <f>SUM(B116:B120)</f>
        <v>185.85999999999999</v>
      </c>
      <c r="C121" s="241">
        <f t="shared" ref="C121:AD121" si="20">SUM(C116:C120)</f>
        <v>175</v>
      </c>
      <c r="D121" s="241">
        <f t="shared" si="20"/>
        <v>282</v>
      </c>
      <c r="E121" s="241">
        <f t="shared" si="20"/>
        <v>7.65</v>
      </c>
      <c r="F121" s="241">
        <f t="shared" si="20"/>
        <v>22</v>
      </c>
      <c r="G121" s="241">
        <f t="shared" si="20"/>
        <v>39.299999999999997</v>
      </c>
      <c r="H121" s="241">
        <f t="shared" si="20"/>
        <v>0</v>
      </c>
      <c r="I121" s="241">
        <f t="shared" si="20"/>
        <v>1</v>
      </c>
      <c r="J121" s="241">
        <f t="shared" si="20"/>
        <v>0</v>
      </c>
      <c r="K121" s="241">
        <f t="shared" si="20"/>
        <v>0</v>
      </c>
      <c r="L121" s="241">
        <f t="shared" si="20"/>
        <v>12</v>
      </c>
      <c r="M121" s="241">
        <f t="shared" si="20"/>
        <v>9</v>
      </c>
      <c r="N121" s="245">
        <v>22</v>
      </c>
      <c r="O121" s="245">
        <f t="shared" si="20"/>
        <v>0</v>
      </c>
      <c r="P121" s="245">
        <f t="shared" si="20"/>
        <v>0</v>
      </c>
      <c r="Q121" s="245">
        <f t="shared" si="20"/>
        <v>0</v>
      </c>
      <c r="R121" s="245">
        <f t="shared" si="20"/>
        <v>0</v>
      </c>
      <c r="S121" s="245">
        <f t="shared" si="20"/>
        <v>0</v>
      </c>
      <c r="T121" s="245">
        <f>N121/F121*100</f>
        <v>100</v>
      </c>
      <c r="U121" s="245">
        <f t="shared" si="20"/>
        <v>17</v>
      </c>
      <c r="V121" s="245">
        <f t="shared" si="20"/>
        <v>15.399999999999999</v>
      </c>
      <c r="W121" s="245">
        <f t="shared" si="20"/>
        <v>17</v>
      </c>
      <c r="X121" s="246">
        <f t="shared" si="20"/>
        <v>15.399999999999999</v>
      </c>
      <c r="Y121" s="245">
        <f t="shared" si="20"/>
        <v>0</v>
      </c>
      <c r="Z121" s="245">
        <f t="shared" si="20"/>
        <v>1</v>
      </c>
      <c r="AA121" s="245">
        <f t="shared" si="20"/>
        <v>0</v>
      </c>
      <c r="AB121" s="245">
        <f t="shared" si="20"/>
        <v>0</v>
      </c>
      <c r="AC121" s="245">
        <f t="shared" si="20"/>
        <v>9</v>
      </c>
      <c r="AD121" s="245">
        <f t="shared" si="20"/>
        <v>7</v>
      </c>
    </row>
    <row r="122" spans="1:30">
      <c r="A122" s="151" t="s">
        <v>240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249"/>
      <c r="O122" s="249"/>
      <c r="P122" s="249"/>
      <c r="Q122" s="249"/>
      <c r="R122" s="249"/>
      <c r="S122" s="249"/>
      <c r="T122" s="249">
        <v>0</v>
      </c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</row>
    <row r="123" spans="1:30">
      <c r="A123" s="146" t="s">
        <v>45</v>
      </c>
      <c r="B123" s="142">
        <v>119.1</v>
      </c>
      <c r="C123" s="142">
        <v>17</v>
      </c>
      <c r="D123" s="142">
        <v>22</v>
      </c>
      <c r="E123" s="142">
        <v>0.14000000000000001</v>
      </c>
      <c r="F123" s="142">
        <v>0</v>
      </c>
      <c r="G123" s="142">
        <v>0</v>
      </c>
      <c r="H123" s="142">
        <v>0</v>
      </c>
      <c r="I123" s="142">
        <v>0</v>
      </c>
      <c r="J123" s="142">
        <v>0</v>
      </c>
      <c r="K123" s="142">
        <v>0</v>
      </c>
      <c r="L123" s="142">
        <v>0</v>
      </c>
      <c r="M123" s="142">
        <v>0</v>
      </c>
      <c r="N123" s="249">
        <v>0</v>
      </c>
      <c r="O123" s="249">
        <v>0</v>
      </c>
      <c r="P123" s="249">
        <v>0</v>
      </c>
      <c r="Q123" s="249">
        <v>0</v>
      </c>
      <c r="R123" s="249">
        <v>0</v>
      </c>
      <c r="S123" s="249">
        <v>0</v>
      </c>
      <c r="T123" s="249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  <c r="AC123" s="142">
        <v>0</v>
      </c>
      <c r="AD123" s="142">
        <v>0</v>
      </c>
    </row>
    <row r="124" spans="1:30">
      <c r="A124" s="146" t="s">
        <v>241</v>
      </c>
      <c r="B124" s="142">
        <v>32.4</v>
      </c>
      <c r="C124" s="142">
        <v>22</v>
      </c>
      <c r="D124" s="142">
        <v>10</v>
      </c>
      <c r="E124" s="142">
        <v>0.3</v>
      </c>
      <c r="F124" s="142">
        <v>0</v>
      </c>
      <c r="G124" s="142">
        <v>0</v>
      </c>
      <c r="H124" s="142">
        <v>0</v>
      </c>
      <c r="I124" s="142">
        <v>0</v>
      </c>
      <c r="J124" s="142">
        <v>0</v>
      </c>
      <c r="K124" s="142">
        <v>0</v>
      </c>
      <c r="L124" s="142">
        <v>0</v>
      </c>
      <c r="M124" s="142">
        <v>0</v>
      </c>
      <c r="N124" s="249">
        <v>0</v>
      </c>
      <c r="O124" s="249">
        <v>0</v>
      </c>
      <c r="P124" s="249">
        <v>0</v>
      </c>
      <c r="Q124" s="249">
        <v>0</v>
      </c>
      <c r="R124" s="249">
        <v>0</v>
      </c>
      <c r="S124" s="249">
        <v>0</v>
      </c>
      <c r="T124" s="249">
        <v>0</v>
      </c>
      <c r="U124" s="142">
        <v>0</v>
      </c>
      <c r="V124" s="142">
        <v>0</v>
      </c>
      <c r="W124" s="142">
        <v>0</v>
      </c>
      <c r="X124" s="142">
        <v>0</v>
      </c>
      <c r="Y124" s="142">
        <v>0</v>
      </c>
      <c r="Z124" s="142">
        <v>0</v>
      </c>
      <c r="AA124" s="142">
        <v>0</v>
      </c>
      <c r="AB124" s="142">
        <v>0</v>
      </c>
      <c r="AC124" s="142">
        <v>0</v>
      </c>
      <c r="AD124" s="142">
        <v>0</v>
      </c>
    </row>
    <row r="125" spans="1:30">
      <c r="A125" s="143" t="s">
        <v>242</v>
      </c>
      <c r="B125" s="142">
        <v>40.799999999999997</v>
      </c>
      <c r="C125" s="142">
        <v>27</v>
      </c>
      <c r="D125" s="142">
        <v>10</v>
      </c>
      <c r="E125" s="142">
        <v>0.24</v>
      </c>
      <c r="F125" s="142">
        <v>0</v>
      </c>
      <c r="G125" s="142">
        <v>0</v>
      </c>
      <c r="H125" s="142">
        <v>0</v>
      </c>
      <c r="I125" s="142">
        <v>0</v>
      </c>
      <c r="J125" s="142">
        <v>0</v>
      </c>
      <c r="K125" s="142">
        <v>0</v>
      </c>
      <c r="L125" s="142">
        <v>0</v>
      </c>
      <c r="M125" s="142">
        <v>0</v>
      </c>
      <c r="N125" s="249">
        <v>0</v>
      </c>
      <c r="O125" s="249">
        <v>0</v>
      </c>
      <c r="P125" s="249">
        <v>0</v>
      </c>
      <c r="Q125" s="249">
        <v>0</v>
      </c>
      <c r="R125" s="249">
        <v>0</v>
      </c>
      <c r="S125" s="249">
        <v>0</v>
      </c>
      <c r="T125" s="249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  <c r="Z125" s="142">
        <v>0</v>
      </c>
      <c r="AA125" s="142">
        <v>0</v>
      </c>
      <c r="AB125" s="142">
        <v>0</v>
      </c>
      <c r="AC125" s="142">
        <v>0</v>
      </c>
      <c r="AD125" s="142">
        <v>0</v>
      </c>
    </row>
    <row r="126" spans="1:30">
      <c r="A126" s="240" t="s">
        <v>28</v>
      </c>
      <c r="B126" s="241">
        <f>SUM(B123:B125)</f>
        <v>192.3</v>
      </c>
      <c r="C126" s="241">
        <f t="shared" ref="C126:AD126" si="21">SUM(C123:C125)</f>
        <v>66</v>
      </c>
      <c r="D126" s="241">
        <f t="shared" si="21"/>
        <v>42</v>
      </c>
      <c r="E126" s="241">
        <f t="shared" si="21"/>
        <v>0.67999999999999994</v>
      </c>
      <c r="F126" s="241">
        <f t="shared" si="21"/>
        <v>0</v>
      </c>
      <c r="G126" s="241">
        <f t="shared" si="21"/>
        <v>0</v>
      </c>
      <c r="H126" s="241">
        <f t="shared" si="21"/>
        <v>0</v>
      </c>
      <c r="I126" s="241">
        <f t="shared" si="21"/>
        <v>0</v>
      </c>
      <c r="J126" s="241">
        <f t="shared" si="21"/>
        <v>0</v>
      </c>
      <c r="K126" s="241">
        <f t="shared" si="21"/>
        <v>0</v>
      </c>
      <c r="L126" s="241">
        <f t="shared" si="21"/>
        <v>0</v>
      </c>
      <c r="M126" s="241">
        <f t="shared" si="21"/>
        <v>0</v>
      </c>
      <c r="N126" s="245">
        <f t="shared" si="21"/>
        <v>0</v>
      </c>
      <c r="O126" s="245">
        <f t="shared" si="21"/>
        <v>0</v>
      </c>
      <c r="P126" s="245">
        <f t="shared" si="21"/>
        <v>0</v>
      </c>
      <c r="Q126" s="245">
        <f t="shared" si="21"/>
        <v>0</v>
      </c>
      <c r="R126" s="245">
        <f t="shared" si="21"/>
        <v>0</v>
      </c>
      <c r="S126" s="245">
        <f t="shared" si="21"/>
        <v>0</v>
      </c>
      <c r="T126" s="249">
        <v>0</v>
      </c>
      <c r="U126" s="241">
        <f t="shared" si="21"/>
        <v>0</v>
      </c>
      <c r="V126" s="241">
        <f t="shared" si="21"/>
        <v>0</v>
      </c>
      <c r="W126" s="241">
        <f t="shared" si="21"/>
        <v>0</v>
      </c>
      <c r="X126" s="241">
        <f t="shared" si="21"/>
        <v>0</v>
      </c>
      <c r="Y126" s="241">
        <f t="shared" si="21"/>
        <v>0</v>
      </c>
      <c r="Z126" s="241">
        <f t="shared" si="21"/>
        <v>0</v>
      </c>
      <c r="AA126" s="241">
        <f t="shared" si="21"/>
        <v>0</v>
      </c>
      <c r="AB126" s="241">
        <f t="shared" si="21"/>
        <v>0</v>
      </c>
      <c r="AC126" s="241">
        <f t="shared" si="21"/>
        <v>0</v>
      </c>
      <c r="AD126" s="241">
        <f t="shared" si="21"/>
        <v>0</v>
      </c>
    </row>
    <row r="127" spans="1:30" ht="22.5">
      <c r="A127" s="145" t="s">
        <v>243</v>
      </c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249"/>
      <c r="O127" s="249"/>
      <c r="P127" s="249"/>
      <c r="Q127" s="249"/>
      <c r="R127" s="249"/>
      <c r="S127" s="249"/>
      <c r="T127" s="245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</row>
    <row r="128" spans="1:30">
      <c r="A128" s="143" t="s">
        <v>244</v>
      </c>
      <c r="B128" s="142">
        <v>40.799999999999997</v>
      </c>
      <c r="C128" s="142">
        <v>28</v>
      </c>
      <c r="D128" s="142">
        <v>22</v>
      </c>
      <c r="E128" s="142">
        <v>0.5</v>
      </c>
      <c r="F128" s="142"/>
      <c r="G128" s="142">
        <v>0</v>
      </c>
      <c r="H128" s="142">
        <v>0</v>
      </c>
      <c r="I128" s="142">
        <v>0</v>
      </c>
      <c r="J128" s="142">
        <v>0</v>
      </c>
      <c r="K128" s="142">
        <v>0</v>
      </c>
      <c r="L128" s="142">
        <v>0</v>
      </c>
      <c r="M128" s="142">
        <v>0</v>
      </c>
      <c r="N128" s="249">
        <v>0</v>
      </c>
      <c r="O128" s="249">
        <v>0</v>
      </c>
      <c r="P128" s="249">
        <v>0</v>
      </c>
      <c r="Q128" s="249">
        <v>0</v>
      </c>
      <c r="R128" s="249">
        <v>0</v>
      </c>
      <c r="S128" s="249">
        <v>0</v>
      </c>
      <c r="T128" s="249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  <c r="Z128" s="142">
        <v>0</v>
      </c>
      <c r="AA128" s="142">
        <v>0</v>
      </c>
      <c r="AB128" s="142">
        <v>0</v>
      </c>
      <c r="AC128" s="142">
        <v>0</v>
      </c>
      <c r="AD128" s="142">
        <v>0</v>
      </c>
    </row>
    <row r="129" spans="1:30">
      <c r="A129" s="240" t="s">
        <v>28</v>
      </c>
      <c r="B129" s="241">
        <f>SUM(B128)</f>
        <v>40.799999999999997</v>
      </c>
      <c r="C129" s="241">
        <f t="shared" ref="C129:AD129" si="22">SUM(C128)</f>
        <v>28</v>
      </c>
      <c r="D129" s="241">
        <f t="shared" si="22"/>
        <v>22</v>
      </c>
      <c r="E129" s="241">
        <f t="shared" si="22"/>
        <v>0.5</v>
      </c>
      <c r="F129" s="241">
        <f t="shared" si="22"/>
        <v>0</v>
      </c>
      <c r="G129" s="241">
        <f t="shared" si="22"/>
        <v>0</v>
      </c>
      <c r="H129" s="241">
        <f t="shared" si="22"/>
        <v>0</v>
      </c>
      <c r="I129" s="241">
        <f t="shared" si="22"/>
        <v>0</v>
      </c>
      <c r="J129" s="241">
        <f t="shared" si="22"/>
        <v>0</v>
      </c>
      <c r="K129" s="241">
        <f t="shared" si="22"/>
        <v>0</v>
      </c>
      <c r="L129" s="241">
        <f t="shared" si="22"/>
        <v>0</v>
      </c>
      <c r="M129" s="241">
        <f t="shared" si="22"/>
        <v>0</v>
      </c>
      <c r="N129" s="245">
        <f t="shared" si="22"/>
        <v>0</v>
      </c>
      <c r="O129" s="245">
        <f t="shared" si="22"/>
        <v>0</v>
      </c>
      <c r="P129" s="245">
        <f t="shared" si="22"/>
        <v>0</v>
      </c>
      <c r="Q129" s="245">
        <f t="shared" si="22"/>
        <v>0</v>
      </c>
      <c r="R129" s="245">
        <f t="shared" si="22"/>
        <v>0</v>
      </c>
      <c r="S129" s="245">
        <f t="shared" si="22"/>
        <v>0</v>
      </c>
      <c r="T129" s="249">
        <v>0</v>
      </c>
      <c r="U129" s="241">
        <f t="shared" si="22"/>
        <v>0</v>
      </c>
      <c r="V129" s="241">
        <f t="shared" si="22"/>
        <v>0</v>
      </c>
      <c r="W129" s="241">
        <f t="shared" si="22"/>
        <v>0</v>
      </c>
      <c r="X129" s="241">
        <f t="shared" si="22"/>
        <v>0</v>
      </c>
      <c r="Y129" s="241">
        <f t="shared" si="22"/>
        <v>0</v>
      </c>
      <c r="Z129" s="241">
        <f t="shared" si="22"/>
        <v>0</v>
      </c>
      <c r="AA129" s="241">
        <f t="shared" si="22"/>
        <v>0</v>
      </c>
      <c r="AB129" s="241">
        <f t="shared" si="22"/>
        <v>0</v>
      </c>
      <c r="AC129" s="241">
        <f t="shared" si="22"/>
        <v>0</v>
      </c>
      <c r="AD129" s="241">
        <f t="shared" si="22"/>
        <v>0</v>
      </c>
    </row>
    <row r="130" spans="1:30" ht="33.75">
      <c r="A130" s="145" t="s">
        <v>245</v>
      </c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249"/>
      <c r="O130" s="249"/>
      <c r="P130" s="249"/>
      <c r="Q130" s="249"/>
      <c r="R130" s="249"/>
      <c r="S130" s="249"/>
      <c r="T130" s="245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</row>
    <row r="131" spans="1:30">
      <c r="A131" s="145" t="s">
        <v>86</v>
      </c>
      <c r="B131" s="142">
        <v>20.399999999999999</v>
      </c>
      <c r="C131" s="142">
        <v>34</v>
      </c>
      <c r="D131" s="142">
        <v>34</v>
      </c>
      <c r="E131" s="142">
        <v>1.7</v>
      </c>
      <c r="F131" s="142">
        <v>4</v>
      </c>
      <c r="G131" s="142">
        <v>11.8</v>
      </c>
      <c r="H131" s="142">
        <v>0</v>
      </c>
      <c r="I131" s="142">
        <v>0</v>
      </c>
      <c r="J131" s="142">
        <v>0</v>
      </c>
      <c r="K131" s="142">
        <v>0</v>
      </c>
      <c r="L131" s="142">
        <v>2</v>
      </c>
      <c r="M131" s="142">
        <v>2</v>
      </c>
      <c r="N131" s="249"/>
      <c r="O131" s="249"/>
      <c r="P131" s="249"/>
      <c r="Q131" s="249"/>
      <c r="R131" s="249"/>
      <c r="S131" s="249"/>
      <c r="T131" s="245">
        <f>N131/F131*100</f>
        <v>0</v>
      </c>
      <c r="U131" s="142">
        <v>1</v>
      </c>
      <c r="V131" s="142">
        <v>2.9</v>
      </c>
      <c r="W131" s="142">
        <v>1</v>
      </c>
      <c r="X131" s="142">
        <v>2.9</v>
      </c>
      <c r="Y131" s="142">
        <v>0</v>
      </c>
      <c r="Z131" s="142">
        <v>0</v>
      </c>
      <c r="AA131" s="142">
        <v>0</v>
      </c>
      <c r="AB131" s="142">
        <v>0</v>
      </c>
      <c r="AC131" s="142">
        <v>0</v>
      </c>
      <c r="AD131" s="142">
        <v>1</v>
      </c>
    </row>
    <row r="132" spans="1:30">
      <c r="A132" s="240" t="s">
        <v>28</v>
      </c>
      <c r="B132" s="241">
        <f>SUM(B131)</f>
        <v>20.399999999999999</v>
      </c>
      <c r="C132" s="241">
        <f t="shared" ref="C132:AD132" si="23">SUM(C131)</f>
        <v>34</v>
      </c>
      <c r="D132" s="241">
        <f t="shared" si="23"/>
        <v>34</v>
      </c>
      <c r="E132" s="241">
        <f t="shared" si="23"/>
        <v>1.7</v>
      </c>
      <c r="F132" s="241">
        <f t="shared" si="23"/>
        <v>4</v>
      </c>
      <c r="G132" s="241">
        <f t="shared" si="23"/>
        <v>11.8</v>
      </c>
      <c r="H132" s="241">
        <f t="shared" si="23"/>
        <v>0</v>
      </c>
      <c r="I132" s="241">
        <f t="shared" si="23"/>
        <v>0</v>
      </c>
      <c r="J132" s="241">
        <f t="shared" si="23"/>
        <v>0</v>
      </c>
      <c r="K132" s="241">
        <f t="shared" si="23"/>
        <v>0</v>
      </c>
      <c r="L132" s="241">
        <f t="shared" si="23"/>
        <v>2</v>
      </c>
      <c r="M132" s="241">
        <f t="shared" si="23"/>
        <v>2</v>
      </c>
      <c r="N132" s="245">
        <f t="shared" si="23"/>
        <v>0</v>
      </c>
      <c r="O132" s="245">
        <f t="shared" si="23"/>
        <v>0</v>
      </c>
      <c r="P132" s="245">
        <f t="shared" si="23"/>
        <v>0</v>
      </c>
      <c r="Q132" s="245">
        <f t="shared" si="23"/>
        <v>0</v>
      </c>
      <c r="R132" s="245">
        <f t="shared" si="23"/>
        <v>0</v>
      </c>
      <c r="S132" s="245">
        <f t="shared" si="23"/>
        <v>0</v>
      </c>
      <c r="T132" s="245">
        <f>N132/F132*100</f>
        <v>0</v>
      </c>
      <c r="U132" s="241">
        <f t="shared" si="23"/>
        <v>1</v>
      </c>
      <c r="V132" s="241">
        <f t="shared" si="23"/>
        <v>2.9</v>
      </c>
      <c r="W132" s="241">
        <f t="shared" si="23"/>
        <v>1</v>
      </c>
      <c r="X132" s="241">
        <f t="shared" si="23"/>
        <v>2.9</v>
      </c>
      <c r="Y132" s="241">
        <f t="shared" si="23"/>
        <v>0</v>
      </c>
      <c r="Z132" s="241">
        <f t="shared" si="23"/>
        <v>0</v>
      </c>
      <c r="AA132" s="241">
        <f t="shared" si="23"/>
        <v>0</v>
      </c>
      <c r="AB132" s="241">
        <f t="shared" si="23"/>
        <v>0</v>
      </c>
      <c r="AC132" s="241">
        <f t="shared" si="23"/>
        <v>0</v>
      </c>
      <c r="AD132" s="241">
        <f t="shared" si="23"/>
        <v>1</v>
      </c>
    </row>
    <row r="133" spans="1:30" ht="22.5">
      <c r="A133" s="151" t="s">
        <v>91</v>
      </c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249"/>
      <c r="O133" s="249"/>
      <c r="P133" s="249"/>
      <c r="Q133" s="249"/>
      <c r="R133" s="249"/>
      <c r="S133" s="249"/>
      <c r="T133" s="245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</row>
    <row r="134" spans="1:30">
      <c r="A134" s="146" t="s">
        <v>92</v>
      </c>
      <c r="B134" s="142">
        <v>77.099999999999994</v>
      </c>
      <c r="C134" s="142">
        <v>25</v>
      </c>
      <c r="D134" s="142">
        <v>11</v>
      </c>
      <c r="E134" s="142">
        <v>0.14000000000000001</v>
      </c>
      <c r="F134" s="142">
        <v>0</v>
      </c>
      <c r="G134" s="142">
        <v>0</v>
      </c>
      <c r="H134" s="142">
        <v>0</v>
      </c>
      <c r="I134" s="142">
        <v>0</v>
      </c>
      <c r="J134" s="142">
        <v>0</v>
      </c>
      <c r="K134" s="142">
        <v>0</v>
      </c>
      <c r="L134" s="142">
        <v>0</v>
      </c>
      <c r="M134" s="142">
        <v>0</v>
      </c>
      <c r="N134" s="249">
        <v>0</v>
      </c>
      <c r="O134" s="249">
        <v>0</v>
      </c>
      <c r="P134" s="249">
        <v>0</v>
      </c>
      <c r="Q134" s="249">
        <v>0</v>
      </c>
      <c r="R134" s="249">
        <v>0</v>
      </c>
      <c r="S134" s="249">
        <v>0</v>
      </c>
      <c r="T134" s="245"/>
      <c r="U134" s="142">
        <v>0</v>
      </c>
      <c r="V134" s="142">
        <v>0</v>
      </c>
      <c r="W134" s="142">
        <v>0</v>
      </c>
      <c r="X134" s="142">
        <v>0</v>
      </c>
      <c r="Y134" s="142">
        <v>0</v>
      </c>
      <c r="Z134" s="142">
        <v>0</v>
      </c>
      <c r="AA134" s="142">
        <v>0</v>
      </c>
      <c r="AB134" s="142">
        <v>0</v>
      </c>
      <c r="AC134" s="142">
        <v>0</v>
      </c>
      <c r="AD134" s="142">
        <v>0</v>
      </c>
    </row>
    <row r="135" spans="1:30">
      <c r="A135" s="143" t="s">
        <v>246</v>
      </c>
      <c r="B135" s="142">
        <v>8.3000000000000007</v>
      </c>
      <c r="C135" s="142">
        <v>70</v>
      </c>
      <c r="D135" s="142">
        <v>63</v>
      </c>
      <c r="E135" s="142">
        <v>7.6</v>
      </c>
      <c r="F135" s="142">
        <v>11</v>
      </c>
      <c r="G135" s="142">
        <v>15.7</v>
      </c>
      <c r="H135" s="142">
        <v>0</v>
      </c>
      <c r="I135" s="142">
        <v>1</v>
      </c>
      <c r="J135" s="142">
        <v>0</v>
      </c>
      <c r="K135" s="142">
        <v>0</v>
      </c>
      <c r="L135" s="142">
        <v>3</v>
      </c>
      <c r="M135" s="142">
        <v>7</v>
      </c>
      <c r="N135" s="249"/>
      <c r="O135" s="249"/>
      <c r="P135" s="249"/>
      <c r="Q135" s="249"/>
      <c r="R135" s="249"/>
      <c r="S135" s="249"/>
      <c r="T135" s="245">
        <f>N135/F135*100</f>
        <v>0</v>
      </c>
      <c r="U135" s="142">
        <v>6</v>
      </c>
      <c r="V135" s="142">
        <v>9.5</v>
      </c>
      <c r="W135" s="142">
        <v>6</v>
      </c>
      <c r="X135" s="142">
        <v>9.5</v>
      </c>
      <c r="Y135" s="142">
        <v>0</v>
      </c>
      <c r="Z135" s="142">
        <v>0</v>
      </c>
      <c r="AA135" s="142">
        <v>0</v>
      </c>
      <c r="AB135" s="142">
        <v>0</v>
      </c>
      <c r="AC135" s="142">
        <v>4</v>
      </c>
      <c r="AD135" s="142">
        <v>2</v>
      </c>
    </row>
    <row r="136" spans="1:30">
      <c r="A136" s="240" t="s">
        <v>28</v>
      </c>
      <c r="B136" s="241">
        <f t="shared" ref="B136:AD136" si="24">SUM(B134:B135)</f>
        <v>85.399999999999991</v>
      </c>
      <c r="C136" s="241">
        <f t="shared" si="24"/>
        <v>95</v>
      </c>
      <c r="D136" s="241">
        <f t="shared" si="24"/>
        <v>74</v>
      </c>
      <c r="E136" s="241">
        <f t="shared" si="24"/>
        <v>7.7399999999999993</v>
      </c>
      <c r="F136" s="241">
        <f t="shared" si="24"/>
        <v>11</v>
      </c>
      <c r="G136" s="241">
        <f t="shared" si="24"/>
        <v>15.7</v>
      </c>
      <c r="H136" s="241">
        <f t="shared" si="24"/>
        <v>0</v>
      </c>
      <c r="I136" s="241">
        <f t="shared" si="24"/>
        <v>1</v>
      </c>
      <c r="J136" s="241">
        <f t="shared" si="24"/>
        <v>0</v>
      </c>
      <c r="K136" s="241">
        <f t="shared" si="24"/>
        <v>0</v>
      </c>
      <c r="L136" s="241">
        <f t="shared" si="24"/>
        <v>3</v>
      </c>
      <c r="M136" s="241">
        <f t="shared" si="24"/>
        <v>7</v>
      </c>
      <c r="N136" s="245">
        <v>3</v>
      </c>
      <c r="O136" s="245">
        <f t="shared" si="24"/>
        <v>0</v>
      </c>
      <c r="P136" s="245">
        <f t="shared" si="24"/>
        <v>0</v>
      </c>
      <c r="Q136" s="245">
        <f t="shared" si="24"/>
        <v>0</v>
      </c>
      <c r="R136" s="245">
        <f t="shared" si="24"/>
        <v>0</v>
      </c>
      <c r="S136" s="245">
        <f t="shared" si="24"/>
        <v>0</v>
      </c>
      <c r="T136" s="245">
        <f>N136/F136*100</f>
        <v>27.27272727272727</v>
      </c>
      <c r="U136" s="241">
        <f t="shared" si="24"/>
        <v>6</v>
      </c>
      <c r="V136" s="241">
        <f t="shared" si="24"/>
        <v>9.5</v>
      </c>
      <c r="W136" s="241">
        <f t="shared" si="24"/>
        <v>6</v>
      </c>
      <c r="X136" s="241">
        <f t="shared" si="24"/>
        <v>9.5</v>
      </c>
      <c r="Y136" s="241">
        <f t="shared" si="24"/>
        <v>0</v>
      </c>
      <c r="Z136" s="241">
        <f t="shared" si="24"/>
        <v>0</v>
      </c>
      <c r="AA136" s="241">
        <f t="shared" si="24"/>
        <v>0</v>
      </c>
      <c r="AB136" s="241">
        <f t="shared" si="24"/>
        <v>0</v>
      </c>
      <c r="AC136" s="241">
        <f t="shared" si="24"/>
        <v>4</v>
      </c>
      <c r="AD136" s="241">
        <f t="shared" si="24"/>
        <v>2</v>
      </c>
    </row>
    <row r="137" spans="1:30">
      <c r="A137" s="145" t="s">
        <v>95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249"/>
      <c r="O137" s="249"/>
      <c r="P137" s="249"/>
      <c r="Q137" s="249"/>
      <c r="R137" s="249"/>
      <c r="S137" s="249"/>
      <c r="T137" s="245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</row>
    <row r="138" spans="1:30">
      <c r="A138" s="143" t="s">
        <v>96</v>
      </c>
      <c r="B138" s="142">
        <v>24.4</v>
      </c>
      <c r="C138" s="142">
        <v>34</v>
      </c>
      <c r="D138" s="142">
        <v>35</v>
      </c>
      <c r="E138" s="142">
        <v>1.4</v>
      </c>
      <c r="F138" s="142">
        <v>6</v>
      </c>
      <c r="G138" s="142">
        <v>17.600000000000001</v>
      </c>
      <c r="H138" s="142">
        <v>6</v>
      </c>
      <c r="I138" s="142">
        <v>0</v>
      </c>
      <c r="J138" s="142">
        <v>0</v>
      </c>
      <c r="K138" s="142">
        <v>0</v>
      </c>
      <c r="L138" s="142">
        <v>4</v>
      </c>
      <c r="M138" s="142">
        <v>2</v>
      </c>
      <c r="N138" s="249"/>
      <c r="O138" s="249"/>
      <c r="P138" s="249"/>
      <c r="Q138" s="249"/>
      <c r="R138" s="249"/>
      <c r="S138" s="249"/>
      <c r="T138" s="245">
        <f>N138/F138*100</f>
        <v>0</v>
      </c>
      <c r="U138" s="142">
        <v>2</v>
      </c>
      <c r="V138" s="142">
        <v>5.7</v>
      </c>
      <c r="W138" s="142">
        <v>2</v>
      </c>
      <c r="X138" s="142">
        <v>5.7</v>
      </c>
      <c r="Y138" s="142">
        <v>0</v>
      </c>
      <c r="Z138" s="142">
        <v>0</v>
      </c>
      <c r="AA138" s="142">
        <v>0</v>
      </c>
      <c r="AB138" s="142">
        <v>0</v>
      </c>
      <c r="AC138" s="142">
        <v>1</v>
      </c>
      <c r="AD138" s="142">
        <v>1</v>
      </c>
    </row>
    <row r="139" spans="1:30">
      <c r="A139" s="143" t="s">
        <v>97</v>
      </c>
      <c r="B139" s="142">
        <v>17.100000000000001</v>
      </c>
      <c r="C139" s="142">
        <v>30</v>
      </c>
      <c r="D139" s="142">
        <v>20</v>
      </c>
      <c r="E139" s="142">
        <v>1.2</v>
      </c>
      <c r="F139" s="142">
        <v>0</v>
      </c>
      <c r="G139" s="142">
        <v>0</v>
      </c>
      <c r="H139" s="142">
        <v>0</v>
      </c>
      <c r="I139" s="142">
        <v>0</v>
      </c>
      <c r="J139" s="142">
        <v>0</v>
      </c>
      <c r="K139" s="142">
        <v>0</v>
      </c>
      <c r="L139" s="142">
        <v>0</v>
      </c>
      <c r="M139" s="142">
        <v>0</v>
      </c>
      <c r="N139" s="249">
        <v>0</v>
      </c>
      <c r="O139" s="249">
        <v>0</v>
      </c>
      <c r="P139" s="249">
        <v>0</v>
      </c>
      <c r="Q139" s="249">
        <v>0</v>
      </c>
      <c r="R139" s="249">
        <v>0</v>
      </c>
      <c r="S139" s="249">
        <v>0</v>
      </c>
      <c r="T139" s="249">
        <v>0</v>
      </c>
      <c r="U139" s="142">
        <v>0</v>
      </c>
      <c r="V139" s="142">
        <v>0</v>
      </c>
      <c r="W139" s="142">
        <v>0</v>
      </c>
      <c r="X139" s="142">
        <v>0</v>
      </c>
      <c r="Y139" s="142">
        <v>0</v>
      </c>
      <c r="Z139" s="142">
        <v>0</v>
      </c>
      <c r="AA139" s="142">
        <v>0</v>
      </c>
      <c r="AB139" s="142">
        <v>0</v>
      </c>
      <c r="AC139" s="142">
        <v>0</v>
      </c>
      <c r="AD139" s="142">
        <v>0</v>
      </c>
    </row>
    <row r="140" spans="1:30">
      <c r="A140" s="143" t="s">
        <v>98</v>
      </c>
      <c r="B140" s="142">
        <v>38.119999999999997</v>
      </c>
      <c r="C140" s="142">
        <v>22</v>
      </c>
      <c r="D140" s="142">
        <v>14</v>
      </c>
      <c r="E140" s="142">
        <v>0.37</v>
      </c>
      <c r="F140" s="142">
        <v>0</v>
      </c>
      <c r="G140" s="142">
        <v>0</v>
      </c>
      <c r="H140" s="142">
        <v>0</v>
      </c>
      <c r="I140" s="142">
        <v>0</v>
      </c>
      <c r="J140" s="142">
        <v>0</v>
      </c>
      <c r="K140" s="142">
        <v>0</v>
      </c>
      <c r="L140" s="142">
        <v>0</v>
      </c>
      <c r="M140" s="142">
        <v>0</v>
      </c>
      <c r="N140" s="249">
        <v>0</v>
      </c>
      <c r="O140" s="249">
        <v>0</v>
      </c>
      <c r="P140" s="249">
        <v>0</v>
      </c>
      <c r="Q140" s="249">
        <v>0</v>
      </c>
      <c r="R140" s="249">
        <v>0</v>
      </c>
      <c r="S140" s="249">
        <v>0</v>
      </c>
      <c r="T140" s="249">
        <v>0</v>
      </c>
      <c r="U140" s="142">
        <v>0</v>
      </c>
      <c r="V140" s="142">
        <v>0</v>
      </c>
      <c r="W140" s="142">
        <v>0</v>
      </c>
      <c r="X140" s="142">
        <v>0</v>
      </c>
      <c r="Y140" s="142">
        <v>0</v>
      </c>
      <c r="Z140" s="142">
        <v>0</v>
      </c>
      <c r="AA140" s="142">
        <v>0</v>
      </c>
      <c r="AB140" s="142">
        <v>0</v>
      </c>
      <c r="AC140" s="142">
        <v>0</v>
      </c>
      <c r="AD140" s="142">
        <v>0</v>
      </c>
    </row>
    <row r="141" spans="1:30">
      <c r="A141" s="143" t="s">
        <v>247</v>
      </c>
      <c r="B141" s="142">
        <v>46.65</v>
      </c>
      <c r="C141" s="142">
        <v>18</v>
      </c>
      <c r="D141" s="142">
        <v>14</v>
      </c>
      <c r="E141" s="142">
        <v>3.3</v>
      </c>
      <c r="F141" s="142">
        <v>0</v>
      </c>
      <c r="G141" s="142">
        <v>0</v>
      </c>
      <c r="H141" s="142">
        <v>0</v>
      </c>
      <c r="I141" s="142">
        <v>0</v>
      </c>
      <c r="J141" s="142">
        <v>0</v>
      </c>
      <c r="K141" s="142">
        <v>0</v>
      </c>
      <c r="L141" s="142">
        <v>0</v>
      </c>
      <c r="M141" s="142">
        <v>0</v>
      </c>
      <c r="N141" s="249">
        <v>0</v>
      </c>
      <c r="O141" s="249">
        <v>0</v>
      </c>
      <c r="P141" s="249">
        <v>0</v>
      </c>
      <c r="Q141" s="249">
        <v>0</v>
      </c>
      <c r="R141" s="249">
        <v>0</v>
      </c>
      <c r="S141" s="249">
        <v>0</v>
      </c>
      <c r="T141" s="249">
        <v>0</v>
      </c>
      <c r="U141" s="142">
        <v>0</v>
      </c>
      <c r="V141" s="142">
        <v>0</v>
      </c>
      <c r="W141" s="142">
        <v>0</v>
      </c>
      <c r="X141" s="142">
        <v>0</v>
      </c>
      <c r="Y141" s="142">
        <v>0</v>
      </c>
      <c r="Z141" s="142">
        <v>0</v>
      </c>
      <c r="AA141" s="142">
        <v>0</v>
      </c>
      <c r="AB141" s="142">
        <v>0</v>
      </c>
      <c r="AC141" s="142">
        <v>0</v>
      </c>
      <c r="AD141" s="142">
        <v>0</v>
      </c>
    </row>
    <row r="142" spans="1:30">
      <c r="A142" s="240" t="s">
        <v>28</v>
      </c>
      <c r="B142" s="241">
        <f>SUM(B138:B141)</f>
        <v>126.27000000000001</v>
      </c>
      <c r="C142" s="241">
        <f t="shared" ref="C142:AD142" si="25">SUM(C138:C141)</f>
        <v>104</v>
      </c>
      <c r="D142" s="241">
        <f t="shared" si="25"/>
        <v>83</v>
      </c>
      <c r="E142" s="241">
        <f t="shared" si="25"/>
        <v>6.27</v>
      </c>
      <c r="F142" s="241">
        <f t="shared" si="25"/>
        <v>6</v>
      </c>
      <c r="G142" s="241">
        <f t="shared" si="25"/>
        <v>17.600000000000001</v>
      </c>
      <c r="H142" s="241">
        <f t="shared" si="25"/>
        <v>6</v>
      </c>
      <c r="I142" s="241">
        <f t="shared" si="25"/>
        <v>0</v>
      </c>
      <c r="J142" s="241">
        <f t="shared" si="25"/>
        <v>0</v>
      </c>
      <c r="K142" s="241">
        <f t="shared" si="25"/>
        <v>0</v>
      </c>
      <c r="L142" s="241">
        <f t="shared" si="25"/>
        <v>4</v>
      </c>
      <c r="M142" s="241">
        <f t="shared" si="25"/>
        <v>2</v>
      </c>
      <c r="N142" s="245">
        <v>4</v>
      </c>
      <c r="O142" s="245">
        <f t="shared" si="25"/>
        <v>0</v>
      </c>
      <c r="P142" s="245">
        <f t="shared" si="25"/>
        <v>0</v>
      </c>
      <c r="Q142" s="245">
        <f t="shared" si="25"/>
        <v>0</v>
      </c>
      <c r="R142" s="245">
        <f t="shared" si="25"/>
        <v>0</v>
      </c>
      <c r="S142" s="245">
        <f t="shared" si="25"/>
        <v>0</v>
      </c>
      <c r="T142" s="245">
        <f>N142/F142*100</f>
        <v>66.666666666666657</v>
      </c>
      <c r="U142" s="241">
        <f t="shared" si="25"/>
        <v>2</v>
      </c>
      <c r="V142" s="241">
        <f t="shared" si="25"/>
        <v>5.7</v>
      </c>
      <c r="W142" s="241">
        <f t="shared" si="25"/>
        <v>2</v>
      </c>
      <c r="X142" s="241">
        <f t="shared" si="25"/>
        <v>5.7</v>
      </c>
      <c r="Y142" s="241">
        <f t="shared" si="25"/>
        <v>0</v>
      </c>
      <c r="Z142" s="241">
        <f t="shared" si="25"/>
        <v>0</v>
      </c>
      <c r="AA142" s="241">
        <f t="shared" si="25"/>
        <v>0</v>
      </c>
      <c r="AB142" s="241">
        <f t="shared" si="25"/>
        <v>0</v>
      </c>
      <c r="AC142" s="241">
        <f t="shared" si="25"/>
        <v>1</v>
      </c>
      <c r="AD142" s="241">
        <f t="shared" si="25"/>
        <v>1</v>
      </c>
    </row>
    <row r="143" spans="1:30" ht="22.5">
      <c r="A143" s="151" t="s">
        <v>99</v>
      </c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249"/>
      <c r="O143" s="249"/>
      <c r="P143" s="249"/>
      <c r="Q143" s="249"/>
      <c r="R143" s="249"/>
      <c r="S143" s="249"/>
      <c r="T143" s="245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</row>
    <row r="144" spans="1:30" ht="22.5">
      <c r="A144" s="146" t="s">
        <v>100</v>
      </c>
      <c r="B144" s="142">
        <v>33.4</v>
      </c>
      <c r="C144" s="142">
        <v>42</v>
      </c>
      <c r="D144" s="142">
        <v>48</v>
      </c>
      <c r="E144" s="142">
        <v>1.4</v>
      </c>
      <c r="F144" s="142">
        <v>6</v>
      </c>
      <c r="G144" s="142">
        <v>14.3</v>
      </c>
      <c r="H144" s="142">
        <v>0</v>
      </c>
      <c r="I144" s="142">
        <v>0</v>
      </c>
      <c r="J144" s="142">
        <v>0</v>
      </c>
      <c r="K144" s="142">
        <v>0</v>
      </c>
      <c r="L144" s="142">
        <v>4</v>
      </c>
      <c r="M144" s="142">
        <v>2</v>
      </c>
      <c r="N144" s="249"/>
      <c r="O144" s="249"/>
      <c r="P144" s="249"/>
      <c r="Q144" s="249"/>
      <c r="R144" s="249"/>
      <c r="S144" s="249"/>
      <c r="T144" s="245">
        <f>N144/F144*100</f>
        <v>0</v>
      </c>
      <c r="U144" s="142">
        <v>2</v>
      </c>
      <c r="V144" s="142">
        <v>4.2</v>
      </c>
      <c r="W144" s="142">
        <v>2</v>
      </c>
      <c r="X144" s="142">
        <v>4.2</v>
      </c>
      <c r="Y144" s="142">
        <v>0</v>
      </c>
      <c r="Z144" s="142">
        <v>0</v>
      </c>
      <c r="AA144" s="142">
        <v>0</v>
      </c>
      <c r="AB144" s="142">
        <v>0</v>
      </c>
      <c r="AC144" s="142">
        <v>1</v>
      </c>
      <c r="AD144" s="142">
        <v>1</v>
      </c>
    </row>
    <row r="145" spans="1:30">
      <c r="A145" s="146" t="s">
        <v>101</v>
      </c>
      <c r="B145" s="142">
        <v>32.6</v>
      </c>
      <c r="C145" s="142">
        <v>10</v>
      </c>
      <c r="D145" s="142">
        <v>19</v>
      </c>
      <c r="E145" s="142">
        <v>0.57999999999999996</v>
      </c>
      <c r="F145" s="142">
        <v>0</v>
      </c>
      <c r="G145" s="142">
        <v>0</v>
      </c>
      <c r="H145" s="142">
        <v>0</v>
      </c>
      <c r="I145" s="142">
        <v>0</v>
      </c>
      <c r="J145" s="142">
        <v>0</v>
      </c>
      <c r="K145" s="142">
        <v>0</v>
      </c>
      <c r="L145" s="142">
        <v>0</v>
      </c>
      <c r="M145" s="142">
        <v>0</v>
      </c>
      <c r="N145" s="249">
        <v>0</v>
      </c>
      <c r="O145" s="249">
        <v>0</v>
      </c>
      <c r="P145" s="249">
        <v>0</v>
      </c>
      <c r="Q145" s="249">
        <v>0</v>
      </c>
      <c r="R145" s="249">
        <v>0</v>
      </c>
      <c r="S145" s="249">
        <v>0</v>
      </c>
      <c r="T145" s="245"/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  <c r="Z145" s="142">
        <v>0</v>
      </c>
      <c r="AA145" s="142">
        <v>0</v>
      </c>
      <c r="AB145" s="142">
        <v>0</v>
      </c>
      <c r="AC145" s="142">
        <v>0</v>
      </c>
      <c r="AD145" s="142">
        <v>0</v>
      </c>
    </row>
    <row r="146" spans="1:30" ht="22.5">
      <c r="A146" s="146" t="s">
        <v>102</v>
      </c>
      <c r="B146" s="142">
        <v>21.12</v>
      </c>
      <c r="C146" s="142">
        <v>202</v>
      </c>
      <c r="D146" s="142">
        <v>215</v>
      </c>
      <c r="E146" s="142">
        <v>10.199999999999999</v>
      </c>
      <c r="F146" s="142">
        <v>23</v>
      </c>
      <c r="G146" s="142">
        <v>11.4</v>
      </c>
      <c r="H146" s="142">
        <v>0</v>
      </c>
      <c r="I146" s="142">
        <v>3</v>
      </c>
      <c r="J146" s="142">
        <v>0</v>
      </c>
      <c r="K146" s="142">
        <v>0</v>
      </c>
      <c r="L146" s="142">
        <v>11</v>
      </c>
      <c r="M146" s="142">
        <v>9</v>
      </c>
      <c r="N146" s="249"/>
      <c r="O146" s="249"/>
      <c r="P146" s="249"/>
      <c r="Q146" s="249"/>
      <c r="R146" s="249"/>
      <c r="S146" s="249"/>
      <c r="T146" s="245">
        <f>N146/F146*100</f>
        <v>0</v>
      </c>
      <c r="U146" s="142">
        <v>32</v>
      </c>
      <c r="V146" s="142">
        <v>14.5</v>
      </c>
      <c r="W146" s="142">
        <v>32</v>
      </c>
      <c r="X146" s="142">
        <v>14.5</v>
      </c>
      <c r="Y146" s="142">
        <v>0</v>
      </c>
      <c r="Z146" s="142">
        <v>5</v>
      </c>
      <c r="AA146" s="142">
        <v>0</v>
      </c>
      <c r="AB146" s="142">
        <v>0</v>
      </c>
      <c r="AC146" s="142">
        <v>11</v>
      </c>
      <c r="AD146" s="142">
        <v>16</v>
      </c>
    </row>
    <row r="147" spans="1:30">
      <c r="A147" s="146" t="s">
        <v>103</v>
      </c>
      <c r="B147" s="142">
        <v>16.3</v>
      </c>
      <c r="C147" s="142">
        <v>41</v>
      </c>
      <c r="D147" s="142">
        <v>45</v>
      </c>
      <c r="E147" s="142">
        <v>2.8</v>
      </c>
      <c r="F147" s="142">
        <v>7</v>
      </c>
      <c r="G147" s="142">
        <v>17.100000000000001</v>
      </c>
      <c r="H147" s="142">
        <v>0</v>
      </c>
      <c r="I147" s="142">
        <v>0</v>
      </c>
      <c r="J147" s="142">
        <v>0</v>
      </c>
      <c r="K147" s="142">
        <v>0</v>
      </c>
      <c r="L147" s="142">
        <v>4</v>
      </c>
      <c r="M147" s="142">
        <v>3</v>
      </c>
      <c r="N147" s="249"/>
      <c r="O147" s="249"/>
      <c r="P147" s="249"/>
      <c r="Q147" s="249"/>
      <c r="R147" s="249"/>
      <c r="S147" s="249"/>
      <c r="T147" s="245">
        <f>N147/F147*100</f>
        <v>0</v>
      </c>
      <c r="U147" s="142">
        <v>3</v>
      </c>
      <c r="V147" s="142">
        <v>6.7</v>
      </c>
      <c r="W147" s="142">
        <v>3</v>
      </c>
      <c r="X147" s="142">
        <v>6.7</v>
      </c>
      <c r="Y147" s="142">
        <v>0</v>
      </c>
      <c r="Z147" s="142">
        <v>0</v>
      </c>
      <c r="AA147" s="142">
        <v>0</v>
      </c>
      <c r="AB147" s="142">
        <v>0</v>
      </c>
      <c r="AC147" s="142">
        <v>2</v>
      </c>
      <c r="AD147" s="142">
        <v>1</v>
      </c>
    </row>
    <row r="148" spans="1:30">
      <c r="A148" s="143" t="s">
        <v>248</v>
      </c>
      <c r="B148" s="142">
        <v>19.100000000000001</v>
      </c>
      <c r="C148" s="142">
        <v>17</v>
      </c>
      <c r="D148" s="142">
        <v>15</v>
      </c>
      <c r="E148" s="142">
        <v>0.78</v>
      </c>
      <c r="F148" s="142">
        <v>0</v>
      </c>
      <c r="G148" s="142">
        <v>0</v>
      </c>
      <c r="H148" s="142">
        <v>0</v>
      </c>
      <c r="I148" s="142">
        <v>0</v>
      </c>
      <c r="J148" s="142">
        <v>0</v>
      </c>
      <c r="K148" s="142">
        <v>0</v>
      </c>
      <c r="L148" s="142">
        <v>0</v>
      </c>
      <c r="M148" s="142">
        <v>0</v>
      </c>
      <c r="N148" s="249">
        <v>0</v>
      </c>
      <c r="O148" s="249">
        <v>0</v>
      </c>
      <c r="P148" s="249">
        <v>0</v>
      </c>
      <c r="Q148" s="249">
        <v>0</v>
      </c>
      <c r="R148" s="249">
        <v>0</v>
      </c>
      <c r="S148" s="249">
        <v>0</v>
      </c>
      <c r="T148" s="249">
        <v>0</v>
      </c>
      <c r="U148" s="142">
        <v>0</v>
      </c>
      <c r="V148" s="142">
        <v>0</v>
      </c>
      <c r="W148" s="142">
        <v>0</v>
      </c>
      <c r="X148" s="142">
        <v>0</v>
      </c>
      <c r="Y148" s="142">
        <v>0</v>
      </c>
      <c r="Z148" s="142">
        <v>0</v>
      </c>
      <c r="AA148" s="142">
        <v>0</v>
      </c>
      <c r="AB148" s="142">
        <v>0</v>
      </c>
      <c r="AC148" s="142">
        <v>0</v>
      </c>
      <c r="AD148" s="142">
        <v>0</v>
      </c>
    </row>
    <row r="149" spans="1:30">
      <c r="A149" s="143" t="s">
        <v>104</v>
      </c>
      <c r="B149" s="142">
        <v>54.4</v>
      </c>
      <c r="C149" s="142">
        <v>22</v>
      </c>
      <c r="D149" s="142">
        <v>29</v>
      </c>
      <c r="E149" s="142">
        <v>0.53</v>
      </c>
      <c r="F149" s="142">
        <v>0</v>
      </c>
      <c r="G149" s="142">
        <v>0</v>
      </c>
      <c r="H149" s="142">
        <v>0</v>
      </c>
      <c r="I149" s="142">
        <v>0</v>
      </c>
      <c r="J149" s="142">
        <v>0</v>
      </c>
      <c r="K149" s="142">
        <v>0</v>
      </c>
      <c r="L149" s="142">
        <v>0</v>
      </c>
      <c r="M149" s="142">
        <v>0</v>
      </c>
      <c r="N149" s="249">
        <v>0</v>
      </c>
      <c r="O149" s="249">
        <v>0</v>
      </c>
      <c r="P149" s="249">
        <v>0</v>
      </c>
      <c r="Q149" s="249">
        <v>0</v>
      </c>
      <c r="R149" s="249">
        <v>0</v>
      </c>
      <c r="S149" s="249">
        <v>0</v>
      </c>
      <c r="T149" s="249">
        <v>0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  <c r="Z149" s="142">
        <v>0</v>
      </c>
      <c r="AA149" s="142">
        <v>0</v>
      </c>
      <c r="AB149" s="142">
        <v>0</v>
      </c>
      <c r="AC149" s="142">
        <v>0</v>
      </c>
      <c r="AD149" s="142">
        <v>0</v>
      </c>
    </row>
    <row r="150" spans="1:30">
      <c r="A150" s="143" t="s">
        <v>105</v>
      </c>
      <c r="B150" s="142">
        <v>66.900000000000006</v>
      </c>
      <c r="C150" s="142">
        <v>25</v>
      </c>
      <c r="D150" s="142">
        <v>26</v>
      </c>
      <c r="E150" s="142">
        <v>0.4</v>
      </c>
      <c r="F150" s="142">
        <v>0</v>
      </c>
      <c r="G150" s="142">
        <v>0</v>
      </c>
      <c r="H150" s="142">
        <v>0</v>
      </c>
      <c r="I150" s="142">
        <v>0</v>
      </c>
      <c r="J150" s="142">
        <v>0</v>
      </c>
      <c r="K150" s="142">
        <v>0</v>
      </c>
      <c r="L150" s="142">
        <v>0</v>
      </c>
      <c r="M150" s="142">
        <v>0</v>
      </c>
      <c r="N150" s="249">
        <v>0</v>
      </c>
      <c r="O150" s="249">
        <v>0</v>
      </c>
      <c r="P150" s="249">
        <v>0</v>
      </c>
      <c r="Q150" s="249">
        <v>0</v>
      </c>
      <c r="R150" s="249">
        <v>0</v>
      </c>
      <c r="S150" s="249">
        <v>0</v>
      </c>
      <c r="T150" s="249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  <c r="Z150" s="142">
        <v>0</v>
      </c>
      <c r="AA150" s="142">
        <v>0</v>
      </c>
      <c r="AB150" s="142">
        <v>0</v>
      </c>
      <c r="AC150" s="142">
        <v>0</v>
      </c>
      <c r="AD150" s="142">
        <v>0</v>
      </c>
    </row>
    <row r="151" spans="1:30">
      <c r="A151" s="143" t="s">
        <v>249</v>
      </c>
      <c r="B151" s="142">
        <v>30.3</v>
      </c>
      <c r="C151" s="142">
        <v>19</v>
      </c>
      <c r="D151" s="142">
        <v>6</v>
      </c>
      <c r="E151" s="142">
        <v>0.2</v>
      </c>
      <c r="F151" s="142">
        <v>0</v>
      </c>
      <c r="G151" s="142">
        <v>0</v>
      </c>
      <c r="H151" s="142">
        <v>0</v>
      </c>
      <c r="I151" s="142">
        <v>0</v>
      </c>
      <c r="J151" s="142">
        <v>0</v>
      </c>
      <c r="K151" s="142">
        <v>0</v>
      </c>
      <c r="L151" s="142">
        <v>0</v>
      </c>
      <c r="M151" s="142">
        <v>0</v>
      </c>
      <c r="N151" s="249">
        <v>0</v>
      </c>
      <c r="O151" s="249">
        <v>0</v>
      </c>
      <c r="P151" s="249">
        <v>0</v>
      </c>
      <c r="Q151" s="249">
        <v>0</v>
      </c>
      <c r="R151" s="249">
        <v>0</v>
      </c>
      <c r="S151" s="249">
        <v>0</v>
      </c>
      <c r="T151" s="249">
        <v>0</v>
      </c>
      <c r="U151" s="142">
        <v>0</v>
      </c>
      <c r="V151" s="142">
        <v>0</v>
      </c>
      <c r="W151" s="142">
        <v>0</v>
      </c>
      <c r="X151" s="142">
        <v>0</v>
      </c>
      <c r="Y151" s="142">
        <v>0</v>
      </c>
      <c r="Z151" s="142">
        <v>0</v>
      </c>
      <c r="AA151" s="142">
        <v>0</v>
      </c>
      <c r="AB151" s="142">
        <v>0</v>
      </c>
      <c r="AC151" s="142">
        <v>0</v>
      </c>
      <c r="AD151" s="142">
        <v>0</v>
      </c>
    </row>
    <row r="152" spans="1:30">
      <c r="A152" s="240" t="s">
        <v>28</v>
      </c>
      <c r="B152" s="245">
        <f>SUM(B144:B151)</f>
        <v>274.12</v>
      </c>
      <c r="C152" s="245">
        <f t="shared" ref="C152:AD152" si="26">SUM(C144:C151)</f>
        <v>378</v>
      </c>
      <c r="D152" s="245">
        <f t="shared" si="26"/>
        <v>403</v>
      </c>
      <c r="E152" s="245">
        <f t="shared" si="26"/>
        <v>16.889999999999997</v>
      </c>
      <c r="F152" s="245">
        <f t="shared" si="26"/>
        <v>36</v>
      </c>
      <c r="G152" s="245">
        <f t="shared" si="26"/>
        <v>42.800000000000004</v>
      </c>
      <c r="H152" s="245">
        <f t="shared" si="26"/>
        <v>0</v>
      </c>
      <c r="I152" s="245">
        <f t="shared" si="26"/>
        <v>3</v>
      </c>
      <c r="J152" s="245">
        <f t="shared" si="26"/>
        <v>0</v>
      </c>
      <c r="K152" s="245">
        <f t="shared" si="26"/>
        <v>0</v>
      </c>
      <c r="L152" s="245">
        <f t="shared" si="26"/>
        <v>19</v>
      </c>
      <c r="M152" s="245">
        <f t="shared" si="26"/>
        <v>14</v>
      </c>
      <c r="N152" s="245">
        <v>29</v>
      </c>
      <c r="O152" s="245">
        <f t="shared" si="26"/>
        <v>0</v>
      </c>
      <c r="P152" s="245">
        <f t="shared" si="26"/>
        <v>0</v>
      </c>
      <c r="Q152" s="245">
        <f t="shared" si="26"/>
        <v>0</v>
      </c>
      <c r="R152" s="245">
        <f t="shared" si="26"/>
        <v>0</v>
      </c>
      <c r="S152" s="245">
        <f t="shared" si="26"/>
        <v>0</v>
      </c>
      <c r="T152" s="245">
        <f>N152/F152*100</f>
        <v>80.555555555555557</v>
      </c>
      <c r="U152" s="245">
        <f t="shared" si="26"/>
        <v>37</v>
      </c>
      <c r="V152" s="245">
        <f t="shared" si="26"/>
        <v>25.4</v>
      </c>
      <c r="W152" s="245">
        <f t="shared" si="26"/>
        <v>37</v>
      </c>
      <c r="X152" s="246">
        <f t="shared" si="26"/>
        <v>25.4</v>
      </c>
      <c r="Y152" s="245">
        <f t="shared" si="26"/>
        <v>0</v>
      </c>
      <c r="Z152" s="245">
        <f t="shared" si="26"/>
        <v>5</v>
      </c>
      <c r="AA152" s="245">
        <f t="shared" si="26"/>
        <v>0</v>
      </c>
      <c r="AB152" s="245">
        <f t="shared" si="26"/>
        <v>0</v>
      </c>
      <c r="AC152" s="245">
        <f t="shared" si="26"/>
        <v>14</v>
      </c>
      <c r="AD152" s="245">
        <f t="shared" si="26"/>
        <v>18</v>
      </c>
    </row>
    <row r="153" spans="1:30">
      <c r="A153" s="156" t="s">
        <v>106</v>
      </c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5"/>
      <c r="U153" s="249"/>
      <c r="V153" s="249"/>
      <c r="W153" s="249"/>
      <c r="X153" s="249"/>
      <c r="Y153" s="249"/>
      <c r="Z153" s="249"/>
      <c r="AA153" s="249"/>
      <c r="AB153" s="249"/>
      <c r="AC153" s="249"/>
      <c r="AD153" s="249"/>
    </row>
    <row r="154" spans="1:30">
      <c r="A154" s="146" t="s">
        <v>107</v>
      </c>
      <c r="B154" s="142">
        <v>14</v>
      </c>
      <c r="C154" s="142">
        <v>80</v>
      </c>
      <c r="D154" s="142">
        <v>78</v>
      </c>
      <c r="E154" s="142">
        <v>5.6</v>
      </c>
      <c r="F154" s="142">
        <v>14</v>
      </c>
      <c r="G154" s="142">
        <v>17.5</v>
      </c>
      <c r="H154" s="142">
        <v>0</v>
      </c>
      <c r="I154" s="142">
        <v>2</v>
      </c>
      <c r="J154" s="142">
        <v>0</v>
      </c>
      <c r="K154" s="142">
        <v>0</v>
      </c>
      <c r="L154" s="142">
        <v>7</v>
      </c>
      <c r="M154" s="142">
        <v>5</v>
      </c>
      <c r="N154" s="249"/>
      <c r="O154" s="249"/>
      <c r="P154" s="249"/>
      <c r="Q154" s="249"/>
      <c r="R154" s="249"/>
      <c r="S154" s="249"/>
      <c r="T154" s="245">
        <f>N154/F154*100</f>
        <v>0</v>
      </c>
      <c r="U154" s="142">
        <v>6</v>
      </c>
      <c r="V154" s="142">
        <v>7.7</v>
      </c>
      <c r="W154" s="142">
        <v>6</v>
      </c>
      <c r="X154" s="142">
        <v>7.7</v>
      </c>
      <c r="Y154" s="142">
        <v>0</v>
      </c>
      <c r="Z154" s="142">
        <v>0</v>
      </c>
      <c r="AA154" s="142">
        <v>0</v>
      </c>
      <c r="AB154" s="142">
        <v>0</v>
      </c>
      <c r="AC154" s="142">
        <v>4</v>
      </c>
      <c r="AD154" s="142">
        <v>2</v>
      </c>
    </row>
    <row r="155" spans="1:30" ht="22.5">
      <c r="A155" s="146" t="s">
        <v>250</v>
      </c>
      <c r="B155" s="142">
        <v>30</v>
      </c>
      <c r="C155" s="142">
        <v>40</v>
      </c>
      <c r="D155" s="142">
        <v>107</v>
      </c>
      <c r="E155" s="142">
        <v>3.6</v>
      </c>
      <c r="F155" s="142">
        <v>7</v>
      </c>
      <c r="G155" s="142">
        <v>17.5</v>
      </c>
      <c r="H155" s="142">
        <v>0</v>
      </c>
      <c r="I155" s="142">
        <v>1</v>
      </c>
      <c r="J155" s="142">
        <v>0</v>
      </c>
      <c r="K155" s="142">
        <v>0</v>
      </c>
      <c r="L155" s="142">
        <v>3</v>
      </c>
      <c r="M155" s="142">
        <v>3</v>
      </c>
      <c r="N155" s="249"/>
      <c r="O155" s="249"/>
      <c r="P155" s="249"/>
      <c r="Q155" s="249"/>
      <c r="R155" s="249"/>
      <c r="S155" s="249"/>
      <c r="T155" s="245">
        <f>N155/F155*100</f>
        <v>0</v>
      </c>
      <c r="U155" s="142">
        <v>7</v>
      </c>
      <c r="V155" s="142">
        <v>6.5</v>
      </c>
      <c r="W155" s="142">
        <v>7</v>
      </c>
      <c r="X155" s="142">
        <v>6.5</v>
      </c>
      <c r="Y155" s="142">
        <v>0</v>
      </c>
      <c r="Z155" s="142">
        <v>1</v>
      </c>
      <c r="AA155" s="142">
        <v>0</v>
      </c>
      <c r="AB155" s="142">
        <v>0</v>
      </c>
      <c r="AC155" s="142">
        <v>3</v>
      </c>
      <c r="AD155" s="142">
        <v>3</v>
      </c>
    </row>
    <row r="156" spans="1:30">
      <c r="A156" s="244" t="s">
        <v>28</v>
      </c>
      <c r="B156" s="245">
        <f>SUM(B154:B155)</f>
        <v>44</v>
      </c>
      <c r="C156" s="245">
        <f t="shared" ref="C156:AD156" si="27">SUM(C154:C155)</f>
        <v>120</v>
      </c>
      <c r="D156" s="245">
        <f t="shared" si="27"/>
        <v>185</v>
      </c>
      <c r="E156" s="245">
        <f t="shared" si="27"/>
        <v>9.1999999999999993</v>
      </c>
      <c r="F156" s="245">
        <f t="shared" si="27"/>
        <v>21</v>
      </c>
      <c r="G156" s="245">
        <f t="shared" si="27"/>
        <v>35</v>
      </c>
      <c r="H156" s="245">
        <f t="shared" si="27"/>
        <v>0</v>
      </c>
      <c r="I156" s="245">
        <f t="shared" si="27"/>
        <v>3</v>
      </c>
      <c r="J156" s="245">
        <f t="shared" si="27"/>
        <v>0</v>
      </c>
      <c r="K156" s="245">
        <f t="shared" si="27"/>
        <v>0</v>
      </c>
      <c r="L156" s="245">
        <f t="shared" si="27"/>
        <v>10</v>
      </c>
      <c r="M156" s="245">
        <f t="shared" si="27"/>
        <v>8</v>
      </c>
      <c r="N156" s="245">
        <v>5</v>
      </c>
      <c r="O156" s="245">
        <f t="shared" si="27"/>
        <v>0</v>
      </c>
      <c r="P156" s="245">
        <f t="shared" si="27"/>
        <v>0</v>
      </c>
      <c r="Q156" s="245">
        <f t="shared" si="27"/>
        <v>0</v>
      </c>
      <c r="R156" s="245">
        <f t="shared" si="27"/>
        <v>0</v>
      </c>
      <c r="S156" s="245">
        <f t="shared" si="27"/>
        <v>0</v>
      </c>
      <c r="T156" s="245">
        <f>N156/F156*100</f>
        <v>23.809523809523807</v>
      </c>
      <c r="U156" s="245">
        <f t="shared" si="27"/>
        <v>13</v>
      </c>
      <c r="V156" s="245">
        <f t="shared" si="27"/>
        <v>14.2</v>
      </c>
      <c r="W156" s="245">
        <f t="shared" si="27"/>
        <v>13</v>
      </c>
      <c r="X156" s="246">
        <f t="shared" si="27"/>
        <v>14.2</v>
      </c>
      <c r="Y156" s="245">
        <f t="shared" si="27"/>
        <v>0</v>
      </c>
      <c r="Z156" s="245">
        <f t="shared" si="27"/>
        <v>1</v>
      </c>
      <c r="AA156" s="245">
        <f t="shared" si="27"/>
        <v>0</v>
      </c>
      <c r="AB156" s="245">
        <f t="shared" si="27"/>
        <v>0</v>
      </c>
      <c r="AC156" s="245">
        <f t="shared" si="27"/>
        <v>7</v>
      </c>
      <c r="AD156" s="245">
        <f t="shared" si="27"/>
        <v>5</v>
      </c>
    </row>
    <row r="157" spans="1:30" ht="22.5">
      <c r="A157" s="151" t="s">
        <v>108</v>
      </c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249"/>
      <c r="O157" s="249"/>
      <c r="P157" s="249"/>
      <c r="Q157" s="249"/>
      <c r="R157" s="249"/>
      <c r="S157" s="249"/>
      <c r="T157" s="245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</row>
    <row r="158" spans="1:30">
      <c r="A158" s="146" t="s">
        <v>109</v>
      </c>
      <c r="B158" s="142">
        <v>39.6</v>
      </c>
      <c r="C158" s="142">
        <v>59</v>
      </c>
      <c r="D158" s="142">
        <v>87</v>
      </c>
      <c r="E158" s="142">
        <v>2.2000000000000002</v>
      </c>
      <c r="F158" s="142">
        <v>6</v>
      </c>
      <c r="G158" s="142">
        <v>10.199999999999999</v>
      </c>
      <c r="H158" s="142">
        <v>0</v>
      </c>
      <c r="I158" s="142">
        <v>0</v>
      </c>
      <c r="J158" s="142">
        <v>0</v>
      </c>
      <c r="K158" s="142">
        <v>0</v>
      </c>
      <c r="L158" s="142">
        <v>4</v>
      </c>
      <c r="M158" s="142">
        <v>2</v>
      </c>
      <c r="N158" s="249"/>
      <c r="O158" s="249"/>
      <c r="P158" s="249"/>
      <c r="Q158" s="249"/>
      <c r="R158" s="249"/>
      <c r="S158" s="249"/>
      <c r="T158" s="245">
        <f>N158/F158*100</f>
        <v>0</v>
      </c>
      <c r="U158" s="142">
        <v>6</v>
      </c>
      <c r="V158" s="142">
        <v>10.199999999999999</v>
      </c>
      <c r="W158" s="142">
        <v>6</v>
      </c>
      <c r="X158" s="142">
        <v>10.199999999999999</v>
      </c>
      <c r="Y158" s="142">
        <v>0</v>
      </c>
      <c r="Z158" s="142">
        <v>0</v>
      </c>
      <c r="AA158" s="142">
        <v>0</v>
      </c>
      <c r="AB158" s="142">
        <v>0</v>
      </c>
      <c r="AC158" s="142">
        <v>4</v>
      </c>
      <c r="AD158" s="142">
        <v>2</v>
      </c>
    </row>
    <row r="159" spans="1:30" ht="22.5">
      <c r="A159" s="146" t="s">
        <v>251</v>
      </c>
      <c r="B159" s="142">
        <v>22.8</v>
      </c>
      <c r="C159" s="142">
        <v>48</v>
      </c>
      <c r="D159" s="142">
        <v>74</v>
      </c>
      <c r="E159" s="142">
        <v>5.3</v>
      </c>
      <c r="F159" s="142">
        <v>8</v>
      </c>
      <c r="G159" s="142">
        <v>16.7</v>
      </c>
      <c r="H159" s="142">
        <v>0</v>
      </c>
      <c r="I159" s="142">
        <v>1</v>
      </c>
      <c r="J159" s="142">
        <v>0</v>
      </c>
      <c r="K159" s="142">
        <v>0</v>
      </c>
      <c r="L159" s="142">
        <v>3</v>
      </c>
      <c r="M159" s="142">
        <v>4</v>
      </c>
      <c r="N159" s="249"/>
      <c r="O159" s="249"/>
      <c r="P159" s="249"/>
      <c r="Q159" s="249"/>
      <c r="R159" s="249"/>
      <c r="S159" s="249"/>
      <c r="T159" s="245">
        <f>N159/F159*100</f>
        <v>0</v>
      </c>
      <c r="U159" s="142">
        <v>6</v>
      </c>
      <c r="V159" s="142">
        <v>7.4</v>
      </c>
      <c r="W159" s="142">
        <v>6</v>
      </c>
      <c r="X159" s="142">
        <v>7.4</v>
      </c>
      <c r="Y159" s="142">
        <v>0</v>
      </c>
      <c r="Z159" s="142">
        <v>0</v>
      </c>
      <c r="AA159" s="142">
        <v>0</v>
      </c>
      <c r="AB159" s="142">
        <v>0</v>
      </c>
      <c r="AC159" s="142">
        <v>4</v>
      </c>
      <c r="AD159" s="142">
        <v>2</v>
      </c>
    </row>
    <row r="160" spans="1:30">
      <c r="A160" s="146" t="s">
        <v>110</v>
      </c>
      <c r="B160" s="142">
        <v>15.2</v>
      </c>
      <c r="C160" s="142">
        <v>93</v>
      </c>
      <c r="D160" s="142">
        <v>103</v>
      </c>
      <c r="E160" s="142">
        <v>34.4</v>
      </c>
      <c r="F160" s="142">
        <v>13</v>
      </c>
      <c r="G160" s="142">
        <v>14</v>
      </c>
      <c r="H160" s="142">
        <v>0</v>
      </c>
      <c r="I160" s="142">
        <v>0</v>
      </c>
      <c r="J160" s="142">
        <v>0</v>
      </c>
      <c r="K160" s="142">
        <v>0</v>
      </c>
      <c r="L160" s="142">
        <v>8</v>
      </c>
      <c r="M160" s="142">
        <v>5</v>
      </c>
      <c r="N160" s="249"/>
      <c r="O160" s="249"/>
      <c r="P160" s="249"/>
      <c r="Q160" s="249"/>
      <c r="R160" s="249"/>
      <c r="S160" s="249"/>
      <c r="T160" s="245">
        <f>N160/F160*100</f>
        <v>0</v>
      </c>
      <c r="U160" s="142">
        <v>30</v>
      </c>
      <c r="V160" s="142">
        <v>29.1</v>
      </c>
      <c r="W160" s="142">
        <v>30</v>
      </c>
      <c r="X160" s="142">
        <v>29.1</v>
      </c>
      <c r="Y160" s="142">
        <v>0</v>
      </c>
      <c r="Z160" s="142">
        <v>0</v>
      </c>
      <c r="AA160" s="142">
        <v>0</v>
      </c>
      <c r="AB160" s="142">
        <v>0</v>
      </c>
      <c r="AC160" s="142">
        <v>15</v>
      </c>
      <c r="AD160" s="142">
        <v>15</v>
      </c>
    </row>
    <row r="161" spans="1:30">
      <c r="A161" s="143" t="s">
        <v>111</v>
      </c>
      <c r="B161" s="142">
        <v>23.6</v>
      </c>
      <c r="C161" s="142">
        <v>46</v>
      </c>
      <c r="D161" s="142">
        <v>96</v>
      </c>
      <c r="E161" s="142">
        <v>4.0999999999999996</v>
      </c>
      <c r="F161" s="142">
        <v>10</v>
      </c>
      <c r="G161" s="142">
        <v>4.5999999999999996</v>
      </c>
      <c r="H161" s="142">
        <v>13</v>
      </c>
      <c r="I161" s="142">
        <v>0</v>
      </c>
      <c r="J161" s="142">
        <v>0</v>
      </c>
      <c r="K161" s="142">
        <v>0</v>
      </c>
      <c r="L161" s="142">
        <v>8</v>
      </c>
      <c r="M161" s="142">
        <v>5</v>
      </c>
      <c r="N161" s="249"/>
      <c r="O161" s="249"/>
      <c r="P161" s="249"/>
      <c r="Q161" s="249"/>
      <c r="R161" s="249"/>
      <c r="S161" s="249"/>
      <c r="T161" s="245">
        <f>N161/F161*100</f>
        <v>0</v>
      </c>
      <c r="U161" s="142">
        <v>5</v>
      </c>
      <c r="V161" s="142">
        <v>5.2</v>
      </c>
      <c r="W161" s="142">
        <v>5</v>
      </c>
      <c r="X161" s="142">
        <v>5.2</v>
      </c>
      <c r="Y161" s="142">
        <v>0</v>
      </c>
      <c r="Z161" s="142">
        <v>0</v>
      </c>
      <c r="AA161" s="142">
        <v>0</v>
      </c>
      <c r="AB161" s="142">
        <v>0</v>
      </c>
      <c r="AC161" s="142">
        <v>3</v>
      </c>
      <c r="AD161" s="142">
        <v>2</v>
      </c>
    </row>
    <row r="162" spans="1:30">
      <c r="A162" s="143" t="s">
        <v>252</v>
      </c>
      <c r="B162" s="142">
        <v>35.200000000000003</v>
      </c>
      <c r="C162" s="142">
        <v>31</v>
      </c>
      <c r="D162" s="142">
        <v>42</v>
      </c>
      <c r="E162" s="142">
        <v>1.2</v>
      </c>
      <c r="F162" s="142">
        <v>0</v>
      </c>
      <c r="G162" s="142">
        <v>0</v>
      </c>
      <c r="H162" s="142">
        <v>0</v>
      </c>
      <c r="I162" s="142">
        <v>0</v>
      </c>
      <c r="J162" s="142">
        <v>0</v>
      </c>
      <c r="K162" s="142">
        <v>0</v>
      </c>
      <c r="L162" s="142">
        <v>0</v>
      </c>
      <c r="M162" s="142">
        <v>0</v>
      </c>
      <c r="N162" s="249">
        <v>0</v>
      </c>
      <c r="O162" s="249">
        <v>0</v>
      </c>
      <c r="P162" s="249">
        <v>0</v>
      </c>
      <c r="Q162" s="249">
        <v>0</v>
      </c>
      <c r="R162" s="249">
        <v>0</v>
      </c>
      <c r="S162" s="249">
        <v>0</v>
      </c>
      <c r="T162" s="249">
        <v>0</v>
      </c>
      <c r="U162" s="142">
        <v>2</v>
      </c>
      <c r="V162" s="142">
        <v>4.8</v>
      </c>
      <c r="W162" s="142">
        <v>2</v>
      </c>
      <c r="X162" s="142">
        <v>4.8</v>
      </c>
      <c r="Y162" s="142">
        <v>0</v>
      </c>
      <c r="Z162" s="142">
        <v>0</v>
      </c>
      <c r="AA162" s="142">
        <v>0</v>
      </c>
      <c r="AB162" s="142">
        <v>0</v>
      </c>
      <c r="AC162" s="142">
        <v>1</v>
      </c>
      <c r="AD162" s="142">
        <v>1</v>
      </c>
    </row>
    <row r="163" spans="1:30">
      <c r="A163" s="143" t="s">
        <v>112</v>
      </c>
      <c r="B163" s="142">
        <v>39</v>
      </c>
      <c r="C163" s="142">
        <v>35</v>
      </c>
      <c r="D163" s="142">
        <v>59</v>
      </c>
      <c r="E163" s="142">
        <v>1.5</v>
      </c>
      <c r="F163" s="142">
        <v>6</v>
      </c>
      <c r="G163" s="142">
        <v>17.100000000000001</v>
      </c>
      <c r="H163" s="142">
        <v>0</v>
      </c>
      <c r="I163" s="142">
        <v>0</v>
      </c>
      <c r="J163" s="142">
        <v>0</v>
      </c>
      <c r="K163" s="142">
        <v>0</v>
      </c>
      <c r="L163" s="142">
        <v>4</v>
      </c>
      <c r="M163" s="142">
        <v>2</v>
      </c>
      <c r="N163" s="249"/>
      <c r="O163" s="249"/>
      <c r="P163" s="249"/>
      <c r="Q163" s="249"/>
      <c r="R163" s="249"/>
      <c r="S163" s="249"/>
      <c r="T163" s="249">
        <v>0</v>
      </c>
      <c r="U163" s="142">
        <v>3</v>
      </c>
      <c r="V163" s="142">
        <v>5.0999999999999996</v>
      </c>
      <c r="W163" s="142">
        <v>3</v>
      </c>
      <c r="X163" s="142">
        <v>5.0999999999999996</v>
      </c>
      <c r="Y163" s="142">
        <v>0</v>
      </c>
      <c r="Z163" s="142">
        <v>0</v>
      </c>
      <c r="AA163" s="142">
        <v>0</v>
      </c>
      <c r="AB163" s="142">
        <v>0</v>
      </c>
      <c r="AC163" s="142">
        <v>2</v>
      </c>
      <c r="AD163" s="142">
        <v>1</v>
      </c>
    </row>
    <row r="164" spans="1:30">
      <c r="A164" s="143" t="s">
        <v>113</v>
      </c>
      <c r="B164" s="142">
        <v>47.8</v>
      </c>
      <c r="C164" s="142">
        <v>30</v>
      </c>
      <c r="D164" s="142">
        <v>47</v>
      </c>
      <c r="E164" s="142">
        <v>1</v>
      </c>
      <c r="F164" s="142">
        <v>0</v>
      </c>
      <c r="G164" s="142">
        <v>0</v>
      </c>
      <c r="H164" s="142">
        <v>0</v>
      </c>
      <c r="I164" s="142">
        <v>0</v>
      </c>
      <c r="J164" s="142">
        <v>0</v>
      </c>
      <c r="K164" s="142">
        <v>0</v>
      </c>
      <c r="L164" s="142">
        <v>0</v>
      </c>
      <c r="M164" s="142">
        <v>0</v>
      </c>
      <c r="N164" s="249">
        <v>0</v>
      </c>
      <c r="O164" s="249">
        <v>0</v>
      </c>
      <c r="P164" s="249">
        <v>0</v>
      </c>
      <c r="Q164" s="249">
        <v>0</v>
      </c>
      <c r="R164" s="249">
        <v>0</v>
      </c>
      <c r="S164" s="249">
        <v>0</v>
      </c>
      <c r="T164" s="249">
        <v>0</v>
      </c>
      <c r="U164" s="142">
        <v>1</v>
      </c>
      <c r="V164" s="142">
        <v>2.1</v>
      </c>
      <c r="W164" s="142">
        <v>1</v>
      </c>
      <c r="X164" s="142">
        <v>2.1</v>
      </c>
      <c r="Y164" s="142">
        <v>0</v>
      </c>
      <c r="Z164" s="142">
        <v>0</v>
      </c>
      <c r="AA164" s="142">
        <v>0</v>
      </c>
      <c r="AB164" s="142">
        <v>0</v>
      </c>
      <c r="AC164" s="142">
        <v>0</v>
      </c>
      <c r="AD164" s="142">
        <v>1</v>
      </c>
    </row>
    <row r="165" spans="1:30">
      <c r="A165" s="143" t="s">
        <v>114</v>
      </c>
      <c r="B165" s="142">
        <v>37</v>
      </c>
      <c r="C165" s="142">
        <v>194</v>
      </c>
      <c r="D165" s="142">
        <v>134</v>
      </c>
      <c r="E165" s="142">
        <v>3.7</v>
      </c>
      <c r="F165" s="142">
        <v>14</v>
      </c>
      <c r="G165" s="142">
        <v>14.9</v>
      </c>
      <c r="H165" s="142">
        <v>0</v>
      </c>
      <c r="I165" s="142">
        <v>0</v>
      </c>
      <c r="J165" s="142">
        <v>0</v>
      </c>
      <c r="K165" s="142">
        <v>0</v>
      </c>
      <c r="L165" s="142">
        <v>9</v>
      </c>
      <c r="M165" s="142">
        <v>5</v>
      </c>
      <c r="N165" s="249"/>
      <c r="O165" s="249"/>
      <c r="P165" s="249"/>
      <c r="Q165" s="249"/>
      <c r="R165" s="249"/>
      <c r="S165" s="249"/>
      <c r="T165" s="245"/>
      <c r="U165" s="142">
        <v>9</v>
      </c>
      <c r="V165" s="142">
        <v>6.7</v>
      </c>
      <c r="W165" s="142">
        <v>9</v>
      </c>
      <c r="X165" s="142">
        <v>6.7</v>
      </c>
      <c r="Y165" s="142">
        <v>0</v>
      </c>
      <c r="Z165" s="142">
        <v>0</v>
      </c>
      <c r="AA165" s="142">
        <v>0</v>
      </c>
      <c r="AB165" s="142">
        <v>0</v>
      </c>
      <c r="AC165" s="142">
        <v>6</v>
      </c>
      <c r="AD165" s="142">
        <v>3</v>
      </c>
    </row>
    <row r="166" spans="1:30">
      <c r="A166" s="244" t="s">
        <v>28</v>
      </c>
      <c r="B166" s="245">
        <f>SUM(B158:B165)</f>
        <v>260.20000000000005</v>
      </c>
      <c r="C166" s="245">
        <f t="shared" ref="C166:AD166" si="28">SUM(C158:C165)</f>
        <v>536</v>
      </c>
      <c r="D166" s="245">
        <f t="shared" si="28"/>
        <v>642</v>
      </c>
      <c r="E166" s="245">
        <f t="shared" si="28"/>
        <v>53.400000000000006</v>
      </c>
      <c r="F166" s="245">
        <f t="shared" si="28"/>
        <v>57</v>
      </c>
      <c r="G166" s="245">
        <f t="shared" si="28"/>
        <v>77.5</v>
      </c>
      <c r="H166" s="245">
        <f t="shared" si="28"/>
        <v>13</v>
      </c>
      <c r="I166" s="245">
        <f t="shared" si="28"/>
        <v>1</v>
      </c>
      <c r="J166" s="245">
        <f t="shared" si="28"/>
        <v>0</v>
      </c>
      <c r="K166" s="245">
        <f t="shared" si="28"/>
        <v>0</v>
      </c>
      <c r="L166" s="245">
        <f t="shared" si="28"/>
        <v>36</v>
      </c>
      <c r="M166" s="245">
        <f t="shared" si="28"/>
        <v>23</v>
      </c>
      <c r="N166" s="245">
        <v>19</v>
      </c>
      <c r="O166" s="245">
        <f t="shared" si="28"/>
        <v>0</v>
      </c>
      <c r="P166" s="245">
        <f t="shared" si="28"/>
        <v>0</v>
      </c>
      <c r="Q166" s="245">
        <f t="shared" si="28"/>
        <v>0</v>
      </c>
      <c r="R166" s="245">
        <f t="shared" si="28"/>
        <v>0</v>
      </c>
      <c r="S166" s="245">
        <f t="shared" si="28"/>
        <v>0</v>
      </c>
      <c r="T166" s="245">
        <f>N166/F166*100</f>
        <v>33.333333333333329</v>
      </c>
      <c r="U166" s="245">
        <f t="shared" si="28"/>
        <v>62</v>
      </c>
      <c r="V166" s="245">
        <f t="shared" si="28"/>
        <v>70.600000000000009</v>
      </c>
      <c r="W166" s="245">
        <f t="shared" si="28"/>
        <v>62</v>
      </c>
      <c r="X166" s="246">
        <f t="shared" si="28"/>
        <v>70.600000000000009</v>
      </c>
      <c r="Y166" s="245">
        <f t="shared" si="28"/>
        <v>0</v>
      </c>
      <c r="Z166" s="245">
        <f t="shared" si="28"/>
        <v>0</v>
      </c>
      <c r="AA166" s="245">
        <f t="shared" si="28"/>
        <v>0</v>
      </c>
      <c r="AB166" s="245">
        <f t="shared" si="28"/>
        <v>0</v>
      </c>
      <c r="AC166" s="245">
        <f t="shared" si="28"/>
        <v>35</v>
      </c>
      <c r="AD166" s="245">
        <f t="shared" si="28"/>
        <v>27</v>
      </c>
    </row>
    <row r="167" spans="1:30" ht="22.5">
      <c r="A167" s="248" t="s">
        <v>115</v>
      </c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249"/>
      <c r="P167" s="249"/>
      <c r="Q167" s="249"/>
      <c r="R167" s="249"/>
      <c r="S167" s="249"/>
      <c r="T167" s="245"/>
      <c r="U167" s="249"/>
      <c r="V167" s="249"/>
      <c r="W167" s="249"/>
      <c r="X167" s="249"/>
      <c r="Y167" s="249"/>
      <c r="Z167" s="249"/>
      <c r="AA167" s="249"/>
      <c r="AB167" s="249"/>
      <c r="AC167" s="249"/>
      <c r="AD167" s="249"/>
    </row>
    <row r="168" spans="1:30">
      <c r="A168" s="146" t="s">
        <v>116</v>
      </c>
      <c r="B168" s="142">
        <v>71.2</v>
      </c>
      <c r="C168" s="142">
        <v>64</v>
      </c>
      <c r="D168" s="142">
        <v>100</v>
      </c>
      <c r="E168" s="142">
        <v>1.4</v>
      </c>
      <c r="F168" s="142">
        <v>5</v>
      </c>
      <c r="G168" s="142">
        <v>7.8</v>
      </c>
      <c r="H168" s="142">
        <v>0</v>
      </c>
      <c r="I168" s="142">
        <v>0</v>
      </c>
      <c r="J168" s="142">
        <v>0</v>
      </c>
      <c r="K168" s="142">
        <v>0</v>
      </c>
      <c r="L168" s="142">
        <v>3</v>
      </c>
      <c r="M168" s="142">
        <v>2</v>
      </c>
      <c r="N168" s="249">
        <v>5</v>
      </c>
      <c r="O168" s="249"/>
      <c r="P168" s="249"/>
      <c r="Q168" s="249"/>
      <c r="R168" s="249"/>
      <c r="S168" s="249"/>
      <c r="T168" s="245">
        <v>0</v>
      </c>
      <c r="U168" s="142">
        <v>5</v>
      </c>
      <c r="V168" s="142">
        <v>5</v>
      </c>
      <c r="W168" s="142">
        <v>5</v>
      </c>
      <c r="X168" s="247">
        <v>5</v>
      </c>
      <c r="Y168" s="142">
        <v>0</v>
      </c>
      <c r="Z168" s="142">
        <v>0</v>
      </c>
      <c r="AA168" s="142">
        <v>0</v>
      </c>
      <c r="AB168" s="142">
        <v>0</v>
      </c>
      <c r="AC168" s="142">
        <v>3</v>
      </c>
      <c r="AD168" s="142">
        <v>2</v>
      </c>
    </row>
    <row r="169" spans="1:30">
      <c r="A169" s="146" t="s">
        <v>253</v>
      </c>
      <c r="B169" s="142">
        <v>29.3</v>
      </c>
      <c r="C169" s="142">
        <v>100</v>
      </c>
      <c r="D169" s="142">
        <v>125</v>
      </c>
      <c r="E169" s="142">
        <v>4.3</v>
      </c>
      <c r="F169" s="142">
        <v>10</v>
      </c>
      <c r="G169" s="142">
        <v>10</v>
      </c>
      <c r="H169" s="142">
        <v>0</v>
      </c>
      <c r="I169" s="142">
        <v>0</v>
      </c>
      <c r="J169" s="142">
        <v>0</v>
      </c>
      <c r="K169" s="142">
        <v>0</v>
      </c>
      <c r="L169" s="142">
        <v>7</v>
      </c>
      <c r="M169" s="142">
        <v>3</v>
      </c>
      <c r="N169" s="249">
        <v>10</v>
      </c>
      <c r="O169" s="249"/>
      <c r="P169" s="249"/>
      <c r="Q169" s="249"/>
      <c r="R169" s="249"/>
      <c r="S169" s="249"/>
      <c r="T169" s="245">
        <v>0</v>
      </c>
      <c r="U169" s="142">
        <v>8</v>
      </c>
      <c r="V169" s="142">
        <v>6.4</v>
      </c>
      <c r="W169" s="142">
        <v>8</v>
      </c>
      <c r="X169" s="142">
        <v>6.4</v>
      </c>
      <c r="Y169" s="142">
        <v>0</v>
      </c>
      <c r="Z169" s="142">
        <v>0</v>
      </c>
      <c r="AA169" s="142">
        <v>0</v>
      </c>
      <c r="AB169" s="142">
        <v>0</v>
      </c>
      <c r="AC169" s="142">
        <v>5</v>
      </c>
      <c r="AD169" s="142">
        <v>3</v>
      </c>
    </row>
    <row r="170" spans="1:30">
      <c r="A170" s="143" t="s">
        <v>117</v>
      </c>
      <c r="B170" s="142">
        <v>4.43</v>
      </c>
      <c r="C170" s="142">
        <v>34</v>
      </c>
      <c r="D170" s="142">
        <v>36</v>
      </c>
      <c r="E170" s="142">
        <v>8.1</v>
      </c>
      <c r="F170" s="142">
        <v>4</v>
      </c>
      <c r="G170" s="142">
        <v>11.8</v>
      </c>
      <c r="H170" s="142">
        <v>0</v>
      </c>
      <c r="I170" s="142">
        <v>0</v>
      </c>
      <c r="J170" s="142">
        <v>0</v>
      </c>
      <c r="K170" s="142">
        <v>0</v>
      </c>
      <c r="L170" s="142">
        <v>2</v>
      </c>
      <c r="M170" s="142">
        <v>2</v>
      </c>
      <c r="N170" s="249">
        <v>4</v>
      </c>
      <c r="O170" s="249"/>
      <c r="P170" s="249"/>
      <c r="Q170" s="249"/>
      <c r="R170" s="249"/>
      <c r="S170" s="249"/>
      <c r="T170" s="245">
        <v>0</v>
      </c>
      <c r="U170" s="142">
        <v>4</v>
      </c>
      <c r="V170" s="142">
        <v>11.1</v>
      </c>
      <c r="W170" s="142">
        <v>4</v>
      </c>
      <c r="X170" s="247">
        <v>11.1</v>
      </c>
      <c r="Y170" s="142">
        <v>0</v>
      </c>
      <c r="Z170" s="142">
        <v>0</v>
      </c>
      <c r="AA170" s="142">
        <v>0</v>
      </c>
      <c r="AB170" s="142">
        <v>0</v>
      </c>
      <c r="AC170" s="142">
        <v>2</v>
      </c>
      <c r="AD170" s="142">
        <v>2</v>
      </c>
    </row>
    <row r="171" spans="1:30" ht="15" customHeight="1">
      <c r="A171" s="240" t="s">
        <v>28</v>
      </c>
      <c r="B171" s="241">
        <f>SUM(B168:B170)</f>
        <v>104.93</v>
      </c>
      <c r="C171" s="241">
        <f t="shared" ref="C171:AD171" si="29">SUM(C168:C170)</f>
        <v>198</v>
      </c>
      <c r="D171" s="241">
        <f t="shared" si="29"/>
        <v>261</v>
      </c>
      <c r="E171" s="241">
        <f t="shared" si="29"/>
        <v>13.799999999999999</v>
      </c>
      <c r="F171" s="241">
        <f t="shared" si="29"/>
        <v>19</v>
      </c>
      <c r="G171" s="241">
        <f t="shared" si="29"/>
        <v>29.6</v>
      </c>
      <c r="H171" s="241">
        <f t="shared" si="29"/>
        <v>0</v>
      </c>
      <c r="I171" s="241">
        <f t="shared" si="29"/>
        <v>0</v>
      </c>
      <c r="J171" s="241">
        <f t="shared" si="29"/>
        <v>0</v>
      </c>
      <c r="K171" s="241">
        <f t="shared" si="29"/>
        <v>0</v>
      </c>
      <c r="L171" s="241">
        <f t="shared" si="29"/>
        <v>12</v>
      </c>
      <c r="M171" s="241">
        <f t="shared" si="29"/>
        <v>7</v>
      </c>
      <c r="N171" s="245">
        <v>19</v>
      </c>
      <c r="O171" s="245">
        <f t="shared" si="29"/>
        <v>0</v>
      </c>
      <c r="P171" s="245">
        <f t="shared" si="29"/>
        <v>0</v>
      </c>
      <c r="Q171" s="245">
        <f t="shared" si="29"/>
        <v>0</v>
      </c>
      <c r="R171" s="245">
        <f t="shared" si="29"/>
        <v>0</v>
      </c>
      <c r="S171" s="245">
        <f t="shared" si="29"/>
        <v>0</v>
      </c>
      <c r="T171" s="246">
        <f>N171/F171*100</f>
        <v>100</v>
      </c>
      <c r="U171" s="241">
        <f t="shared" si="29"/>
        <v>17</v>
      </c>
      <c r="V171" s="241">
        <f t="shared" si="29"/>
        <v>22.5</v>
      </c>
      <c r="W171" s="241">
        <f t="shared" si="29"/>
        <v>17</v>
      </c>
      <c r="X171" s="243">
        <f t="shared" si="29"/>
        <v>22.5</v>
      </c>
      <c r="Y171" s="241">
        <f t="shared" si="29"/>
        <v>0</v>
      </c>
      <c r="Z171" s="241">
        <f t="shared" si="29"/>
        <v>0</v>
      </c>
      <c r="AA171" s="241">
        <f t="shared" si="29"/>
        <v>0</v>
      </c>
      <c r="AB171" s="241">
        <f t="shared" si="29"/>
        <v>0</v>
      </c>
      <c r="AC171" s="241">
        <f t="shared" si="29"/>
        <v>10</v>
      </c>
      <c r="AD171" s="241">
        <f t="shared" si="29"/>
        <v>7</v>
      </c>
    </row>
    <row r="172" spans="1:30">
      <c r="A172" s="145" t="s">
        <v>118</v>
      </c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249"/>
      <c r="O172" s="249"/>
      <c r="P172" s="249"/>
      <c r="Q172" s="249"/>
      <c r="R172" s="249"/>
      <c r="S172" s="249"/>
      <c r="T172" s="249">
        <v>0</v>
      </c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</row>
    <row r="173" spans="1:30">
      <c r="A173" s="143" t="s">
        <v>119</v>
      </c>
      <c r="B173" s="142">
        <v>50.7</v>
      </c>
      <c r="C173" s="142">
        <v>28</v>
      </c>
      <c r="D173" s="142">
        <v>33</v>
      </c>
      <c r="E173" s="142">
        <v>0.65</v>
      </c>
      <c r="F173" s="142">
        <v>0</v>
      </c>
      <c r="G173" s="142">
        <v>0</v>
      </c>
      <c r="H173" s="142">
        <v>0</v>
      </c>
      <c r="I173" s="142">
        <v>0</v>
      </c>
      <c r="J173" s="142">
        <v>0</v>
      </c>
      <c r="K173" s="142">
        <v>0</v>
      </c>
      <c r="L173" s="142">
        <v>0</v>
      </c>
      <c r="M173" s="142">
        <v>0</v>
      </c>
      <c r="N173" s="249">
        <v>0</v>
      </c>
      <c r="O173" s="249">
        <v>0</v>
      </c>
      <c r="P173" s="249">
        <v>0</v>
      </c>
      <c r="Q173" s="249">
        <v>0</v>
      </c>
      <c r="R173" s="249">
        <v>0</v>
      </c>
      <c r="S173" s="249">
        <v>0</v>
      </c>
      <c r="T173" s="249">
        <v>0</v>
      </c>
      <c r="U173" s="142">
        <v>0</v>
      </c>
      <c r="V173" s="142">
        <v>0</v>
      </c>
      <c r="W173" s="142">
        <v>0</v>
      </c>
      <c r="X173" s="142">
        <v>0</v>
      </c>
      <c r="Y173" s="142">
        <v>0</v>
      </c>
      <c r="Z173" s="142">
        <v>0</v>
      </c>
      <c r="AA173" s="142">
        <v>0</v>
      </c>
      <c r="AB173" s="142">
        <v>0</v>
      </c>
      <c r="AC173" s="142">
        <v>0</v>
      </c>
      <c r="AD173" s="142">
        <v>0</v>
      </c>
    </row>
    <row r="174" spans="1:30">
      <c r="A174" s="143" t="s">
        <v>120</v>
      </c>
      <c r="B174" s="142">
        <v>51.5</v>
      </c>
      <c r="C174" s="142">
        <v>3</v>
      </c>
      <c r="D174" s="142">
        <v>8</v>
      </c>
      <c r="E174" s="142">
        <v>0.15</v>
      </c>
      <c r="F174" s="142">
        <v>0</v>
      </c>
      <c r="G174" s="142">
        <v>0</v>
      </c>
      <c r="H174" s="142">
        <v>0</v>
      </c>
      <c r="I174" s="142">
        <v>0</v>
      </c>
      <c r="J174" s="142">
        <v>0</v>
      </c>
      <c r="K174" s="142">
        <v>0</v>
      </c>
      <c r="L174" s="142">
        <v>0</v>
      </c>
      <c r="M174" s="142">
        <v>0</v>
      </c>
      <c r="N174" s="249">
        <v>0</v>
      </c>
      <c r="O174" s="249">
        <v>0</v>
      </c>
      <c r="P174" s="249">
        <v>0</v>
      </c>
      <c r="Q174" s="249">
        <v>0</v>
      </c>
      <c r="R174" s="249">
        <v>0</v>
      </c>
      <c r="S174" s="249">
        <v>0</v>
      </c>
      <c r="T174" s="249">
        <v>0</v>
      </c>
      <c r="U174" s="142">
        <v>0</v>
      </c>
      <c r="V174" s="142">
        <v>0</v>
      </c>
      <c r="W174" s="142">
        <v>0</v>
      </c>
      <c r="X174" s="142">
        <v>0</v>
      </c>
      <c r="Y174" s="142">
        <v>0</v>
      </c>
      <c r="Z174" s="142">
        <v>0</v>
      </c>
      <c r="AA174" s="142">
        <v>0</v>
      </c>
      <c r="AB174" s="142">
        <v>0</v>
      </c>
      <c r="AC174" s="142">
        <v>0</v>
      </c>
      <c r="AD174" s="142">
        <v>0</v>
      </c>
    </row>
    <row r="175" spans="1:30">
      <c r="A175" s="143" t="s">
        <v>121</v>
      </c>
      <c r="B175" s="142">
        <v>43.4</v>
      </c>
      <c r="C175" s="142">
        <v>12</v>
      </c>
      <c r="D175" s="142">
        <v>15</v>
      </c>
      <c r="E175" s="142">
        <v>0.34</v>
      </c>
      <c r="F175" s="142">
        <v>0</v>
      </c>
      <c r="G175" s="142">
        <v>0</v>
      </c>
      <c r="H175" s="142">
        <v>0</v>
      </c>
      <c r="I175" s="142">
        <v>0</v>
      </c>
      <c r="J175" s="142">
        <v>0</v>
      </c>
      <c r="K175" s="142">
        <v>0</v>
      </c>
      <c r="L175" s="142">
        <v>0</v>
      </c>
      <c r="M175" s="142">
        <v>0</v>
      </c>
      <c r="N175" s="249">
        <v>0</v>
      </c>
      <c r="O175" s="249">
        <v>0</v>
      </c>
      <c r="P175" s="249">
        <v>0</v>
      </c>
      <c r="Q175" s="249">
        <v>0</v>
      </c>
      <c r="R175" s="249">
        <v>0</v>
      </c>
      <c r="S175" s="249">
        <v>0</v>
      </c>
      <c r="T175" s="249">
        <v>0</v>
      </c>
      <c r="U175" s="142">
        <v>0</v>
      </c>
      <c r="V175" s="142">
        <v>0</v>
      </c>
      <c r="W175" s="142">
        <v>0</v>
      </c>
      <c r="X175" s="142">
        <v>0</v>
      </c>
      <c r="Y175" s="142">
        <v>0</v>
      </c>
      <c r="Z175" s="142">
        <v>0</v>
      </c>
      <c r="AA175" s="142">
        <v>0</v>
      </c>
      <c r="AB175" s="142">
        <v>0</v>
      </c>
      <c r="AC175" s="142">
        <v>0</v>
      </c>
      <c r="AD175" s="142">
        <v>0</v>
      </c>
    </row>
    <row r="176" spans="1:30">
      <c r="A176" s="143" t="s">
        <v>254</v>
      </c>
      <c r="B176" s="142">
        <v>14</v>
      </c>
      <c r="C176" s="142">
        <v>88</v>
      </c>
      <c r="D176" s="142">
        <v>97</v>
      </c>
      <c r="E176" s="142">
        <v>6.9</v>
      </c>
      <c r="F176" s="142">
        <v>0</v>
      </c>
      <c r="G176" s="142">
        <v>0</v>
      </c>
      <c r="H176" s="142">
        <v>0</v>
      </c>
      <c r="I176" s="142">
        <v>0</v>
      </c>
      <c r="J176" s="142">
        <v>0</v>
      </c>
      <c r="K176" s="142">
        <v>0</v>
      </c>
      <c r="L176" s="142">
        <v>0</v>
      </c>
      <c r="M176" s="142">
        <v>0</v>
      </c>
      <c r="N176" s="249">
        <v>0</v>
      </c>
      <c r="O176" s="249">
        <v>0</v>
      </c>
      <c r="P176" s="249">
        <v>0</v>
      </c>
      <c r="Q176" s="249">
        <v>0</v>
      </c>
      <c r="R176" s="249">
        <v>0</v>
      </c>
      <c r="S176" s="249">
        <v>0</v>
      </c>
      <c r="T176" s="249">
        <v>0</v>
      </c>
      <c r="U176" s="142">
        <v>0</v>
      </c>
      <c r="V176" s="142">
        <v>0</v>
      </c>
      <c r="W176" s="142">
        <v>0</v>
      </c>
      <c r="X176" s="142">
        <v>0</v>
      </c>
      <c r="Y176" s="142">
        <v>0</v>
      </c>
      <c r="Z176" s="142">
        <v>0</v>
      </c>
      <c r="AA176" s="142">
        <v>0</v>
      </c>
      <c r="AB176" s="142">
        <v>0</v>
      </c>
      <c r="AC176" s="142">
        <v>0</v>
      </c>
      <c r="AD176" s="142">
        <v>0</v>
      </c>
    </row>
    <row r="177" spans="1:30">
      <c r="A177" s="240" t="s">
        <v>28</v>
      </c>
      <c r="B177" s="241">
        <f>SUM(B173:B176)</f>
        <v>159.6</v>
      </c>
      <c r="C177" s="241">
        <f t="shared" ref="C177:AD177" si="30">SUM(C173:C176)</f>
        <v>131</v>
      </c>
      <c r="D177" s="241">
        <f t="shared" si="30"/>
        <v>153</v>
      </c>
      <c r="E177" s="241">
        <f t="shared" si="30"/>
        <v>8.0400000000000009</v>
      </c>
      <c r="F177" s="241">
        <f t="shared" si="30"/>
        <v>0</v>
      </c>
      <c r="G177" s="241">
        <f t="shared" si="30"/>
        <v>0</v>
      </c>
      <c r="H177" s="241">
        <f t="shared" si="30"/>
        <v>0</v>
      </c>
      <c r="I177" s="241">
        <f t="shared" si="30"/>
        <v>0</v>
      </c>
      <c r="J177" s="241">
        <f t="shared" si="30"/>
        <v>0</v>
      </c>
      <c r="K177" s="241">
        <f t="shared" si="30"/>
        <v>0</v>
      </c>
      <c r="L177" s="241">
        <f t="shared" si="30"/>
        <v>0</v>
      </c>
      <c r="M177" s="241">
        <f t="shared" si="30"/>
        <v>0</v>
      </c>
      <c r="N177" s="245">
        <f t="shared" si="30"/>
        <v>0</v>
      </c>
      <c r="O177" s="245">
        <f t="shared" si="30"/>
        <v>0</v>
      </c>
      <c r="P177" s="245">
        <f t="shared" si="30"/>
        <v>0</v>
      </c>
      <c r="Q177" s="245">
        <f t="shared" si="30"/>
        <v>0</v>
      </c>
      <c r="R177" s="245">
        <f t="shared" si="30"/>
        <v>0</v>
      </c>
      <c r="S177" s="245">
        <f t="shared" si="30"/>
        <v>0</v>
      </c>
      <c r="T177" s="249">
        <v>0</v>
      </c>
      <c r="U177" s="241">
        <f t="shared" si="30"/>
        <v>0</v>
      </c>
      <c r="V177" s="241">
        <f t="shared" si="30"/>
        <v>0</v>
      </c>
      <c r="W177" s="241">
        <f t="shared" si="30"/>
        <v>0</v>
      </c>
      <c r="X177" s="241">
        <f t="shared" si="30"/>
        <v>0</v>
      </c>
      <c r="Y177" s="241">
        <f t="shared" si="30"/>
        <v>0</v>
      </c>
      <c r="Z177" s="241">
        <f t="shared" si="30"/>
        <v>0</v>
      </c>
      <c r="AA177" s="241">
        <f t="shared" si="30"/>
        <v>0</v>
      </c>
      <c r="AB177" s="241">
        <f t="shared" si="30"/>
        <v>0</v>
      </c>
      <c r="AC177" s="241">
        <f t="shared" si="30"/>
        <v>0</v>
      </c>
      <c r="AD177" s="241">
        <f t="shared" si="30"/>
        <v>0</v>
      </c>
    </row>
    <row r="178" spans="1:30" ht="22.5">
      <c r="A178" s="151" t="s">
        <v>122</v>
      </c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249"/>
      <c r="O178" s="249"/>
      <c r="P178" s="249"/>
      <c r="Q178" s="249"/>
      <c r="R178" s="249"/>
      <c r="S178" s="249"/>
      <c r="T178" s="245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</row>
    <row r="179" spans="1:30">
      <c r="A179" s="146" t="s">
        <v>255</v>
      </c>
      <c r="B179" s="142">
        <v>20.9</v>
      </c>
      <c r="C179" s="142">
        <v>153</v>
      </c>
      <c r="D179" s="142">
        <v>174</v>
      </c>
      <c r="E179" s="142">
        <v>8.34</v>
      </c>
      <c r="F179" s="142">
        <v>10</v>
      </c>
      <c r="G179" s="142">
        <v>10.5</v>
      </c>
      <c r="H179" s="142">
        <v>0</v>
      </c>
      <c r="I179" s="142">
        <v>1</v>
      </c>
      <c r="J179" s="142">
        <v>0</v>
      </c>
      <c r="K179" s="142">
        <v>0</v>
      </c>
      <c r="L179" s="142">
        <v>8</v>
      </c>
      <c r="M179" s="142">
        <v>7</v>
      </c>
      <c r="N179" s="249">
        <v>11</v>
      </c>
      <c r="O179" s="249">
        <v>0</v>
      </c>
      <c r="P179" s="249">
        <v>0</v>
      </c>
      <c r="Q179" s="249">
        <v>0</v>
      </c>
      <c r="R179" s="249">
        <v>8</v>
      </c>
      <c r="S179" s="249">
        <v>3</v>
      </c>
      <c r="T179" s="246">
        <f>N179/F179*100</f>
        <v>110.00000000000001</v>
      </c>
      <c r="U179" s="142">
        <v>21</v>
      </c>
      <c r="V179" s="142">
        <v>12</v>
      </c>
      <c r="W179" s="142">
        <v>20</v>
      </c>
      <c r="X179" s="247">
        <v>11.5</v>
      </c>
      <c r="Y179" s="142">
        <v>0</v>
      </c>
      <c r="Z179" s="142">
        <v>3</v>
      </c>
      <c r="AA179" s="142">
        <v>0</v>
      </c>
      <c r="AB179" s="142">
        <v>0</v>
      </c>
      <c r="AC179" s="142">
        <v>7</v>
      </c>
      <c r="AD179" s="142">
        <v>10</v>
      </c>
    </row>
    <row r="180" spans="1:30" ht="22.5">
      <c r="A180" s="146" t="s">
        <v>256</v>
      </c>
      <c r="B180" s="142">
        <v>9.3000000000000007</v>
      </c>
      <c r="C180" s="142">
        <v>42</v>
      </c>
      <c r="D180" s="142">
        <v>45</v>
      </c>
      <c r="E180" s="142">
        <v>4.8</v>
      </c>
      <c r="F180" s="142">
        <v>3</v>
      </c>
      <c r="G180" s="142">
        <v>7.1</v>
      </c>
      <c r="H180" s="142">
        <v>0</v>
      </c>
      <c r="I180" s="142">
        <v>0</v>
      </c>
      <c r="J180" s="142">
        <v>0</v>
      </c>
      <c r="K180" s="142">
        <v>0</v>
      </c>
      <c r="L180" s="142">
        <v>1</v>
      </c>
      <c r="M180" s="142">
        <v>2</v>
      </c>
      <c r="N180" s="249">
        <v>3</v>
      </c>
      <c r="O180" s="249">
        <v>0</v>
      </c>
      <c r="P180" s="249">
        <v>0</v>
      </c>
      <c r="Q180" s="249">
        <v>0</v>
      </c>
      <c r="R180" s="249">
        <v>1</v>
      </c>
      <c r="S180" s="249">
        <v>2</v>
      </c>
      <c r="T180" s="246">
        <f>N180/F180*100</f>
        <v>100</v>
      </c>
      <c r="U180" s="142">
        <v>4</v>
      </c>
      <c r="V180" s="142">
        <v>8</v>
      </c>
      <c r="W180" s="142">
        <v>3</v>
      </c>
      <c r="X180" s="142">
        <v>6.7</v>
      </c>
      <c r="Y180" s="142">
        <v>0</v>
      </c>
      <c r="Z180" s="142">
        <v>0</v>
      </c>
      <c r="AA180" s="142">
        <v>0</v>
      </c>
      <c r="AB180" s="142">
        <v>0</v>
      </c>
      <c r="AC180" s="142">
        <v>1</v>
      </c>
      <c r="AD180" s="142">
        <v>2</v>
      </c>
    </row>
    <row r="181" spans="1:30">
      <c r="A181" s="143" t="s">
        <v>123</v>
      </c>
      <c r="B181" s="142">
        <v>82.1</v>
      </c>
      <c r="C181" s="142">
        <v>80</v>
      </c>
      <c r="D181" s="142">
        <v>122</v>
      </c>
      <c r="E181" s="142">
        <v>1.5</v>
      </c>
      <c r="F181" s="142">
        <v>8</v>
      </c>
      <c r="G181" s="142">
        <v>6.7</v>
      </c>
      <c r="H181" s="142">
        <v>0</v>
      </c>
      <c r="I181" s="142">
        <v>0</v>
      </c>
      <c r="J181" s="142">
        <v>0</v>
      </c>
      <c r="K181" s="142">
        <v>0</v>
      </c>
      <c r="L181" s="142">
        <v>4</v>
      </c>
      <c r="M181" s="142">
        <v>4</v>
      </c>
      <c r="N181" s="249"/>
      <c r="O181" s="249"/>
      <c r="P181" s="249"/>
      <c r="Q181" s="249"/>
      <c r="R181" s="249"/>
      <c r="S181" s="249"/>
      <c r="T181" s="245">
        <f>N181/F181*100</f>
        <v>0</v>
      </c>
      <c r="U181" s="142">
        <v>6</v>
      </c>
      <c r="V181" s="142">
        <v>4.9000000000000004</v>
      </c>
      <c r="W181" s="142">
        <v>6</v>
      </c>
      <c r="X181" s="142">
        <v>4.9000000000000004</v>
      </c>
      <c r="Y181" s="142">
        <v>0</v>
      </c>
      <c r="Z181" s="142">
        <v>0</v>
      </c>
      <c r="AA181" s="142">
        <v>0</v>
      </c>
      <c r="AB181" s="142">
        <v>0</v>
      </c>
      <c r="AC181" s="142">
        <v>3</v>
      </c>
      <c r="AD181" s="142">
        <v>3</v>
      </c>
    </row>
    <row r="182" spans="1:30">
      <c r="A182" s="146" t="s">
        <v>124</v>
      </c>
      <c r="B182" s="142">
        <v>22.11</v>
      </c>
      <c r="C182" s="142">
        <v>182</v>
      </c>
      <c r="D182" s="142">
        <v>228</v>
      </c>
      <c r="E182" s="142">
        <v>10.3</v>
      </c>
      <c r="F182" s="142">
        <v>30</v>
      </c>
      <c r="G182" s="142">
        <v>16.5</v>
      </c>
      <c r="H182" s="142">
        <v>0</v>
      </c>
      <c r="I182" s="142">
        <v>2</v>
      </c>
      <c r="J182" s="142">
        <v>0</v>
      </c>
      <c r="K182" s="142">
        <v>0</v>
      </c>
      <c r="L182" s="142">
        <v>20</v>
      </c>
      <c r="M182" s="142">
        <v>10</v>
      </c>
      <c r="N182" s="249"/>
      <c r="O182" s="249"/>
      <c r="P182" s="249"/>
      <c r="Q182" s="249"/>
      <c r="R182" s="249"/>
      <c r="S182" s="249"/>
      <c r="T182" s="245">
        <f>N182/F182*100</f>
        <v>0</v>
      </c>
      <c r="U182" s="142">
        <v>34</v>
      </c>
      <c r="V182" s="142">
        <v>14.9</v>
      </c>
      <c r="W182" s="142">
        <v>34</v>
      </c>
      <c r="X182" s="247">
        <v>14.9</v>
      </c>
      <c r="Y182" s="142">
        <v>0</v>
      </c>
      <c r="Z182" s="142">
        <v>2</v>
      </c>
      <c r="AA182" s="142">
        <v>0</v>
      </c>
      <c r="AB182" s="142">
        <v>0</v>
      </c>
      <c r="AC182" s="142">
        <v>20</v>
      </c>
      <c r="AD182" s="142">
        <v>12</v>
      </c>
    </row>
    <row r="183" spans="1:30">
      <c r="A183" s="146" t="s">
        <v>268</v>
      </c>
      <c r="B183" s="142">
        <v>59.5</v>
      </c>
      <c r="C183" s="142">
        <v>12</v>
      </c>
      <c r="D183" s="142">
        <v>18</v>
      </c>
      <c r="E183" s="142">
        <v>0.3</v>
      </c>
      <c r="F183" s="142">
        <v>0</v>
      </c>
      <c r="G183" s="142">
        <v>0</v>
      </c>
      <c r="H183" s="142">
        <v>0</v>
      </c>
      <c r="I183" s="142">
        <v>0</v>
      </c>
      <c r="J183" s="142">
        <v>0</v>
      </c>
      <c r="K183" s="142">
        <v>0</v>
      </c>
      <c r="L183" s="142">
        <v>0</v>
      </c>
      <c r="M183" s="142">
        <v>0</v>
      </c>
      <c r="N183" s="249">
        <v>0</v>
      </c>
      <c r="O183" s="249">
        <v>0</v>
      </c>
      <c r="P183" s="249">
        <v>0</v>
      </c>
      <c r="Q183" s="249">
        <v>0</v>
      </c>
      <c r="R183" s="249">
        <v>0</v>
      </c>
      <c r="S183" s="249">
        <v>0</v>
      </c>
      <c r="T183" s="245"/>
      <c r="U183" s="142">
        <v>0</v>
      </c>
      <c r="V183" s="142">
        <v>0</v>
      </c>
      <c r="W183" s="142">
        <v>0</v>
      </c>
      <c r="X183" s="142">
        <v>0</v>
      </c>
      <c r="Y183" s="142">
        <v>0</v>
      </c>
      <c r="Z183" s="142">
        <v>0</v>
      </c>
      <c r="AA183" s="142">
        <v>0</v>
      </c>
      <c r="AB183" s="142">
        <v>0</v>
      </c>
      <c r="AC183" s="142">
        <v>0</v>
      </c>
      <c r="AD183" s="142">
        <v>0</v>
      </c>
    </row>
    <row r="184" spans="1:30">
      <c r="A184" s="244" t="s">
        <v>28</v>
      </c>
      <c r="B184" s="245">
        <f>SUM(B179:B183)</f>
        <v>193.91</v>
      </c>
      <c r="C184" s="245">
        <f t="shared" ref="C184:AD184" si="31">SUM(C179:C183)</f>
        <v>469</v>
      </c>
      <c r="D184" s="245">
        <f t="shared" si="31"/>
        <v>587</v>
      </c>
      <c r="E184" s="245">
        <f t="shared" si="31"/>
        <v>25.240000000000002</v>
      </c>
      <c r="F184" s="245">
        <f t="shared" si="31"/>
        <v>51</v>
      </c>
      <c r="G184" s="245">
        <f t="shared" si="31"/>
        <v>40.799999999999997</v>
      </c>
      <c r="H184" s="245">
        <f t="shared" si="31"/>
        <v>0</v>
      </c>
      <c r="I184" s="245">
        <f t="shared" si="31"/>
        <v>3</v>
      </c>
      <c r="J184" s="245">
        <f t="shared" si="31"/>
        <v>0</v>
      </c>
      <c r="K184" s="245">
        <f t="shared" si="31"/>
        <v>0</v>
      </c>
      <c r="L184" s="245">
        <f t="shared" si="31"/>
        <v>33</v>
      </c>
      <c r="M184" s="245">
        <f t="shared" si="31"/>
        <v>23</v>
      </c>
      <c r="N184" s="245">
        <v>36</v>
      </c>
      <c r="O184" s="245">
        <f t="shared" si="31"/>
        <v>0</v>
      </c>
      <c r="P184" s="245">
        <f t="shared" si="31"/>
        <v>0</v>
      </c>
      <c r="Q184" s="245">
        <f t="shared" si="31"/>
        <v>0</v>
      </c>
      <c r="R184" s="245">
        <f t="shared" si="31"/>
        <v>9</v>
      </c>
      <c r="S184" s="245">
        <f t="shared" si="31"/>
        <v>5</v>
      </c>
      <c r="T184" s="245">
        <f>N184/F184*100</f>
        <v>70.588235294117652</v>
      </c>
      <c r="U184" s="245">
        <f t="shared" si="31"/>
        <v>65</v>
      </c>
      <c r="V184" s="245">
        <f t="shared" si="31"/>
        <v>39.799999999999997</v>
      </c>
      <c r="W184" s="245">
        <f t="shared" si="31"/>
        <v>63</v>
      </c>
      <c r="X184" s="246">
        <f t="shared" si="31"/>
        <v>38</v>
      </c>
      <c r="Y184" s="245">
        <f t="shared" si="31"/>
        <v>0</v>
      </c>
      <c r="Z184" s="245">
        <f t="shared" si="31"/>
        <v>5</v>
      </c>
      <c r="AA184" s="245">
        <f t="shared" si="31"/>
        <v>0</v>
      </c>
      <c r="AB184" s="245">
        <f t="shared" si="31"/>
        <v>0</v>
      </c>
      <c r="AC184" s="245">
        <f t="shared" si="31"/>
        <v>31</v>
      </c>
      <c r="AD184" s="245">
        <f t="shared" si="31"/>
        <v>27</v>
      </c>
    </row>
    <row r="185" spans="1:30">
      <c r="A185" s="156" t="s">
        <v>125</v>
      </c>
      <c r="B185" s="142">
        <v>1.1399999999999999</v>
      </c>
      <c r="C185" s="142">
        <v>14</v>
      </c>
      <c r="D185" s="142">
        <v>12</v>
      </c>
      <c r="E185" s="142">
        <v>10.5</v>
      </c>
      <c r="F185" s="142">
        <v>0</v>
      </c>
      <c r="G185" s="142">
        <v>0</v>
      </c>
      <c r="H185" s="142">
        <v>0</v>
      </c>
      <c r="I185" s="142">
        <v>0</v>
      </c>
      <c r="J185" s="142">
        <v>0</v>
      </c>
      <c r="K185" s="142">
        <v>0</v>
      </c>
      <c r="L185" s="142">
        <v>0</v>
      </c>
      <c r="M185" s="142">
        <v>0</v>
      </c>
      <c r="N185" s="249">
        <v>0</v>
      </c>
      <c r="O185" s="249">
        <v>0</v>
      </c>
      <c r="P185" s="249">
        <v>0</v>
      </c>
      <c r="Q185" s="249">
        <v>0</v>
      </c>
      <c r="R185" s="249">
        <v>0</v>
      </c>
      <c r="S185" s="249">
        <v>0</v>
      </c>
      <c r="T185" s="245"/>
      <c r="U185" s="142">
        <v>0</v>
      </c>
      <c r="V185" s="142">
        <v>0</v>
      </c>
      <c r="W185" s="142">
        <v>0</v>
      </c>
      <c r="X185" s="142">
        <v>0</v>
      </c>
      <c r="Y185" s="142">
        <v>0</v>
      </c>
      <c r="Z185" s="142">
        <v>0</v>
      </c>
      <c r="AA185" s="142">
        <v>0</v>
      </c>
      <c r="AB185" s="142">
        <v>0</v>
      </c>
      <c r="AC185" s="142">
        <v>0</v>
      </c>
      <c r="AD185" s="142">
        <v>0</v>
      </c>
    </row>
    <row r="186" spans="1:30">
      <c r="A186" s="240" t="s">
        <v>28</v>
      </c>
      <c r="B186" s="241">
        <f>SUM(B185)</f>
        <v>1.1399999999999999</v>
      </c>
      <c r="C186" s="241">
        <f t="shared" ref="C186:AD186" si="32">SUM(C185)</f>
        <v>14</v>
      </c>
      <c r="D186" s="241">
        <f t="shared" si="32"/>
        <v>12</v>
      </c>
      <c r="E186" s="241">
        <f t="shared" si="32"/>
        <v>10.5</v>
      </c>
      <c r="F186" s="241">
        <f t="shared" si="32"/>
        <v>0</v>
      </c>
      <c r="G186" s="241">
        <f t="shared" si="32"/>
        <v>0</v>
      </c>
      <c r="H186" s="241">
        <f t="shared" si="32"/>
        <v>0</v>
      </c>
      <c r="I186" s="241">
        <f t="shared" si="32"/>
        <v>0</v>
      </c>
      <c r="J186" s="241">
        <f t="shared" si="32"/>
        <v>0</v>
      </c>
      <c r="K186" s="241">
        <f t="shared" si="32"/>
        <v>0</v>
      </c>
      <c r="L186" s="241">
        <f t="shared" si="32"/>
        <v>0</v>
      </c>
      <c r="M186" s="241">
        <f t="shared" si="32"/>
        <v>0</v>
      </c>
      <c r="N186" s="245">
        <f t="shared" si="32"/>
        <v>0</v>
      </c>
      <c r="O186" s="245">
        <f t="shared" si="32"/>
        <v>0</v>
      </c>
      <c r="P186" s="245">
        <f t="shared" si="32"/>
        <v>0</v>
      </c>
      <c r="Q186" s="245">
        <f t="shared" si="32"/>
        <v>0</v>
      </c>
      <c r="R186" s="245">
        <f t="shared" si="32"/>
        <v>0</v>
      </c>
      <c r="S186" s="245">
        <f t="shared" si="32"/>
        <v>0</v>
      </c>
      <c r="T186" s="245"/>
      <c r="U186" s="241">
        <f t="shared" si="32"/>
        <v>0</v>
      </c>
      <c r="V186" s="241">
        <f t="shared" si="32"/>
        <v>0</v>
      </c>
      <c r="W186" s="241">
        <f t="shared" si="32"/>
        <v>0</v>
      </c>
      <c r="X186" s="241">
        <f t="shared" si="32"/>
        <v>0</v>
      </c>
      <c r="Y186" s="241">
        <f t="shared" si="32"/>
        <v>0</v>
      </c>
      <c r="Z186" s="241">
        <f t="shared" si="32"/>
        <v>0</v>
      </c>
      <c r="AA186" s="241">
        <f t="shared" si="32"/>
        <v>0</v>
      </c>
      <c r="AB186" s="241">
        <f t="shared" si="32"/>
        <v>0</v>
      </c>
      <c r="AC186" s="241">
        <f t="shared" si="32"/>
        <v>0</v>
      </c>
      <c r="AD186" s="241">
        <f t="shared" si="32"/>
        <v>0</v>
      </c>
    </row>
    <row r="187" spans="1:30">
      <c r="A187" s="242" t="s">
        <v>126</v>
      </c>
      <c r="B187" s="241">
        <f t="shared" ref="B187:AD187" si="33">B186+B184+B177+B171+B166+B156+B152+B142+B136+B132+B129+B126+B121+B114+B110+B107+B96+B92+B86+B82+B79+B73+B70+B61+B53+B49+B46+B40+B36+B29+B25+B19+B14</f>
        <v>3635.2499999999991</v>
      </c>
      <c r="C187" s="241">
        <f t="shared" si="33"/>
        <v>4923</v>
      </c>
      <c r="D187" s="241">
        <f t="shared" si="33"/>
        <v>5905</v>
      </c>
      <c r="E187" s="241">
        <f t="shared" si="33"/>
        <v>301.33999999999997</v>
      </c>
      <c r="F187" s="241">
        <f t="shared" si="33"/>
        <v>506</v>
      </c>
      <c r="G187" s="241">
        <f t="shared" si="33"/>
        <v>758.50000000000011</v>
      </c>
      <c r="H187" s="241">
        <f t="shared" si="33"/>
        <v>19</v>
      </c>
      <c r="I187" s="241">
        <f t="shared" si="33"/>
        <v>37</v>
      </c>
      <c r="J187" s="241">
        <f t="shared" si="33"/>
        <v>0</v>
      </c>
      <c r="K187" s="241">
        <f t="shared" si="33"/>
        <v>0</v>
      </c>
      <c r="L187" s="241">
        <f t="shared" si="33"/>
        <v>284</v>
      </c>
      <c r="M187" s="241">
        <f t="shared" si="33"/>
        <v>202</v>
      </c>
      <c r="N187" s="245">
        <f t="shared" si="33"/>
        <v>320</v>
      </c>
      <c r="O187" s="245">
        <f t="shared" si="33"/>
        <v>0</v>
      </c>
      <c r="P187" s="245">
        <f t="shared" si="33"/>
        <v>0</v>
      </c>
      <c r="Q187" s="245">
        <f t="shared" si="33"/>
        <v>0</v>
      </c>
      <c r="R187" s="245">
        <f t="shared" si="33"/>
        <v>12</v>
      </c>
      <c r="S187" s="245">
        <f t="shared" si="33"/>
        <v>5</v>
      </c>
      <c r="T187" s="245">
        <f>N187/F187*100</f>
        <v>63.241106719367593</v>
      </c>
      <c r="U187" s="251">
        <f t="shared" si="33"/>
        <v>415</v>
      </c>
      <c r="V187" s="241">
        <f>U187/D187*100</f>
        <v>7.0279424216765456</v>
      </c>
      <c r="W187" s="241">
        <f t="shared" si="33"/>
        <v>396</v>
      </c>
      <c r="X187" s="243">
        <f>W187/D187*100</f>
        <v>6.7061812023708729</v>
      </c>
      <c r="Y187" s="241">
        <f t="shared" si="33"/>
        <v>0</v>
      </c>
      <c r="Z187" s="241">
        <f t="shared" si="33"/>
        <v>21</v>
      </c>
      <c r="AA187" s="241">
        <f t="shared" si="33"/>
        <v>0</v>
      </c>
      <c r="AB187" s="241">
        <f t="shared" si="33"/>
        <v>0</v>
      </c>
      <c r="AC187" s="241">
        <f t="shared" si="33"/>
        <v>202</v>
      </c>
      <c r="AD187" s="241">
        <f t="shared" si="33"/>
        <v>173</v>
      </c>
    </row>
  </sheetData>
  <mergeCells count="34">
    <mergeCell ref="F7:F9"/>
    <mergeCell ref="G7:G9"/>
    <mergeCell ref="N6:T6"/>
    <mergeCell ref="U6:V6"/>
    <mergeCell ref="F5:T5"/>
    <mergeCell ref="H7:H9"/>
    <mergeCell ref="I7:M7"/>
    <mergeCell ref="N7:N9"/>
    <mergeCell ref="C2:U2"/>
    <mergeCell ref="E3:T3"/>
    <mergeCell ref="C4:V4"/>
    <mergeCell ref="C5:D7"/>
    <mergeCell ref="E5:E9"/>
    <mergeCell ref="O7:S7"/>
    <mergeCell ref="W7:W9"/>
    <mergeCell ref="A5:A9"/>
    <mergeCell ref="B5:B9"/>
    <mergeCell ref="D8:D9"/>
    <mergeCell ref="U7:U9"/>
    <mergeCell ref="U5:AD5"/>
    <mergeCell ref="F6:M6"/>
    <mergeCell ref="Y7:Y9"/>
    <mergeCell ref="V7:V9"/>
    <mergeCell ref="T7:T9"/>
    <mergeCell ref="X7:X9"/>
    <mergeCell ref="W6:AD6"/>
    <mergeCell ref="Z7:AD7"/>
    <mergeCell ref="C8:C9"/>
    <mergeCell ref="I8:L8"/>
    <mergeCell ref="M8:M9"/>
    <mergeCell ref="O8:R8"/>
    <mergeCell ref="Z8:AC8"/>
    <mergeCell ref="AD8:AD9"/>
    <mergeCell ref="S8:S9"/>
  </mergeCells>
  <phoneticPr fontId="0" type="noConversion"/>
  <pageMargins left="0.23622047244094491" right="0.23622047244094491" top="0.35433070866141736" bottom="0.35433070866141736" header="0" footer="0"/>
  <pageSetup paperSize="9" scale="96" orientation="landscape" r:id="rId1"/>
  <rowBreaks count="4" manualBreakCount="4">
    <brk id="29" max="16383" man="1"/>
    <brk id="73" max="16383" man="1"/>
    <brk id="114" max="16383" man="1"/>
    <brk id="1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D70"/>
  <sheetViews>
    <sheetView view="pageBreakPreview" topLeftCell="A44" zoomScaleNormal="100" workbookViewId="0">
      <selection activeCell="T64" sqref="N5:T64"/>
    </sheetView>
  </sheetViews>
  <sheetFormatPr defaultColWidth="5.7109375" defaultRowHeight="27.75" customHeight="1"/>
  <cols>
    <col min="1" max="1" width="17.28515625" style="126" customWidth="1"/>
    <col min="2" max="2" width="7.5703125" style="126" customWidth="1"/>
    <col min="3" max="3" width="4.5703125" style="126" customWidth="1"/>
    <col min="4" max="4" width="4.42578125" style="126" customWidth="1"/>
    <col min="5" max="5" width="8" style="126" customWidth="1"/>
    <col min="6" max="7" width="3.7109375" style="126" customWidth="1"/>
    <col min="8" max="8" width="4.28515625" style="126" customWidth="1"/>
    <col min="9" max="9" width="4.42578125" style="126" customWidth="1"/>
    <col min="10" max="10" width="6.140625" style="126" customWidth="1"/>
    <col min="11" max="11" width="4" style="126" customWidth="1"/>
    <col min="12" max="12" width="4.7109375" style="126" customWidth="1"/>
    <col min="13" max="13" width="4.140625" style="126" customWidth="1"/>
    <col min="14" max="14" width="4.28515625" style="126" customWidth="1"/>
    <col min="15" max="15" width="4.42578125" style="126" customWidth="1"/>
    <col min="16" max="16" width="4.5703125" style="126" customWidth="1"/>
    <col min="17" max="17" width="3.85546875" style="126" customWidth="1"/>
    <col min="18" max="18" width="4.140625" style="126" customWidth="1"/>
    <col min="19" max="19" width="4" style="126" customWidth="1"/>
    <col min="20" max="20" width="4.85546875" style="126" customWidth="1"/>
    <col min="21" max="21" width="3.5703125" style="126" customWidth="1"/>
    <col min="22" max="22" width="4.28515625" style="126" customWidth="1"/>
    <col min="23" max="23" width="4" style="126" customWidth="1"/>
    <col min="24" max="24" width="4.140625" style="126" customWidth="1"/>
    <col min="25" max="25" width="3.5703125" style="126" customWidth="1"/>
    <col min="26" max="26" width="4.140625" style="126" customWidth="1"/>
    <col min="27" max="27" width="3.42578125" style="126" customWidth="1"/>
    <col min="28" max="28" width="3.5703125" style="126" customWidth="1"/>
    <col min="29" max="29" width="3.7109375" style="126" customWidth="1"/>
    <col min="30" max="30" width="3.5703125" style="126" customWidth="1"/>
    <col min="31" max="16384" width="5.7109375" style="126"/>
  </cols>
  <sheetData>
    <row r="1" spans="1:30" s="108" customFormat="1" ht="16.5" customHeight="1">
      <c r="C1" s="398" t="s">
        <v>26</v>
      </c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</row>
    <row r="2" spans="1:30" s="108" customFormat="1" ht="14.25" customHeight="1">
      <c r="C2" s="160"/>
      <c r="D2" s="160"/>
      <c r="E2" s="398" t="s">
        <v>127</v>
      </c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160"/>
    </row>
    <row r="3" spans="1:30" s="108" customFormat="1" ht="17.25" customHeight="1">
      <c r="C3" s="399" t="s">
        <v>261</v>
      </c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</row>
    <row r="4" spans="1:30" s="108" customFormat="1" ht="18" customHeight="1">
      <c r="A4" s="392" t="s">
        <v>2</v>
      </c>
      <c r="B4" s="392" t="s">
        <v>3</v>
      </c>
      <c r="C4" s="401" t="s">
        <v>4</v>
      </c>
      <c r="D4" s="402"/>
      <c r="E4" s="407" t="s">
        <v>5</v>
      </c>
      <c r="F4" s="369" t="s">
        <v>6</v>
      </c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0"/>
      <c r="U4" s="387" t="s">
        <v>18</v>
      </c>
      <c r="V4" s="388"/>
      <c r="W4" s="388"/>
      <c r="X4" s="388"/>
      <c r="Y4" s="388"/>
      <c r="Z4" s="388"/>
      <c r="AA4" s="388"/>
      <c r="AB4" s="388"/>
      <c r="AC4" s="388"/>
      <c r="AD4" s="389"/>
    </row>
    <row r="5" spans="1:30" s="108" customFormat="1" ht="30.75" customHeight="1">
      <c r="A5" s="393"/>
      <c r="B5" s="393"/>
      <c r="C5" s="403"/>
      <c r="D5" s="404"/>
      <c r="E5" s="408"/>
      <c r="F5" s="369" t="s">
        <v>7</v>
      </c>
      <c r="G5" s="373"/>
      <c r="H5" s="373"/>
      <c r="I5" s="373"/>
      <c r="J5" s="373"/>
      <c r="K5" s="373"/>
      <c r="L5" s="373"/>
      <c r="M5" s="370"/>
      <c r="N5" s="378" t="s">
        <v>8</v>
      </c>
      <c r="O5" s="379"/>
      <c r="P5" s="379"/>
      <c r="Q5" s="379"/>
      <c r="R5" s="379"/>
      <c r="S5" s="379"/>
      <c r="T5" s="380"/>
      <c r="U5" s="369" t="s">
        <v>19</v>
      </c>
      <c r="V5" s="370"/>
      <c r="W5" s="369" t="s">
        <v>20</v>
      </c>
      <c r="X5" s="373"/>
      <c r="Y5" s="373"/>
      <c r="Z5" s="373"/>
      <c r="AA5" s="373"/>
      <c r="AB5" s="373"/>
      <c r="AC5" s="373"/>
      <c r="AD5" s="370"/>
    </row>
    <row r="6" spans="1:30" s="108" customFormat="1" ht="22.5" customHeight="1">
      <c r="A6" s="393"/>
      <c r="B6" s="393"/>
      <c r="C6" s="405"/>
      <c r="D6" s="406"/>
      <c r="E6" s="408"/>
      <c r="F6" s="392" t="s">
        <v>9</v>
      </c>
      <c r="G6" s="392" t="s">
        <v>10</v>
      </c>
      <c r="H6" s="392" t="s">
        <v>11</v>
      </c>
      <c r="I6" s="395" t="s">
        <v>12</v>
      </c>
      <c r="J6" s="396"/>
      <c r="K6" s="396"/>
      <c r="L6" s="396"/>
      <c r="M6" s="397"/>
      <c r="N6" s="384" t="s">
        <v>9</v>
      </c>
      <c r="O6" s="378" t="s">
        <v>12</v>
      </c>
      <c r="P6" s="379"/>
      <c r="Q6" s="379"/>
      <c r="R6" s="379"/>
      <c r="S6" s="380"/>
      <c r="T6" s="384" t="s">
        <v>17</v>
      </c>
      <c r="U6" s="392" t="s">
        <v>9</v>
      </c>
      <c r="V6" s="392" t="s">
        <v>21</v>
      </c>
      <c r="W6" s="392" t="s">
        <v>22</v>
      </c>
      <c r="X6" s="392" t="s">
        <v>21</v>
      </c>
      <c r="Y6" s="390" t="s">
        <v>23</v>
      </c>
      <c r="Z6" s="387" t="s">
        <v>12</v>
      </c>
      <c r="AA6" s="388"/>
      <c r="AB6" s="388"/>
      <c r="AC6" s="388"/>
      <c r="AD6" s="389"/>
    </row>
    <row r="7" spans="1:30" s="108" customFormat="1" ht="36.75" customHeight="1">
      <c r="A7" s="393"/>
      <c r="B7" s="393"/>
      <c r="C7" s="392" t="s">
        <v>262</v>
      </c>
      <c r="D7" s="392" t="s">
        <v>263</v>
      </c>
      <c r="E7" s="408"/>
      <c r="F7" s="393"/>
      <c r="G7" s="393"/>
      <c r="H7" s="393"/>
      <c r="I7" s="369" t="s">
        <v>13</v>
      </c>
      <c r="J7" s="373"/>
      <c r="K7" s="373"/>
      <c r="L7" s="370"/>
      <c r="M7" s="392" t="s">
        <v>1</v>
      </c>
      <c r="N7" s="385"/>
      <c r="O7" s="381" t="s">
        <v>13</v>
      </c>
      <c r="P7" s="382"/>
      <c r="Q7" s="382"/>
      <c r="R7" s="383"/>
      <c r="S7" s="384" t="s">
        <v>1</v>
      </c>
      <c r="T7" s="385"/>
      <c r="U7" s="393"/>
      <c r="V7" s="393"/>
      <c r="W7" s="393"/>
      <c r="X7" s="393"/>
      <c r="Y7" s="400"/>
      <c r="Z7" s="369" t="s">
        <v>13</v>
      </c>
      <c r="AA7" s="373"/>
      <c r="AB7" s="373"/>
      <c r="AC7" s="370"/>
      <c r="AD7" s="390" t="s">
        <v>1</v>
      </c>
    </row>
    <row r="8" spans="1:30" s="108" customFormat="1" ht="41.25" customHeight="1">
      <c r="A8" s="394"/>
      <c r="B8" s="394"/>
      <c r="C8" s="394"/>
      <c r="D8" s="394"/>
      <c r="E8" s="409"/>
      <c r="F8" s="394"/>
      <c r="G8" s="394"/>
      <c r="H8" s="394"/>
      <c r="I8" s="118" t="s">
        <v>0</v>
      </c>
      <c r="J8" s="118" t="s">
        <v>205</v>
      </c>
      <c r="K8" s="109" t="s">
        <v>15</v>
      </c>
      <c r="L8" s="109" t="s">
        <v>16</v>
      </c>
      <c r="M8" s="394"/>
      <c r="N8" s="386"/>
      <c r="O8" s="317" t="s">
        <v>0</v>
      </c>
      <c r="P8" s="317" t="s">
        <v>205</v>
      </c>
      <c r="Q8" s="318" t="s">
        <v>15</v>
      </c>
      <c r="R8" s="318" t="s">
        <v>16</v>
      </c>
      <c r="S8" s="386"/>
      <c r="T8" s="386"/>
      <c r="U8" s="394"/>
      <c r="V8" s="394"/>
      <c r="W8" s="394"/>
      <c r="X8" s="394"/>
      <c r="Y8" s="391"/>
      <c r="Z8" s="118" t="s">
        <v>0</v>
      </c>
      <c r="AA8" s="118" t="s">
        <v>205</v>
      </c>
      <c r="AB8" s="110" t="s">
        <v>15</v>
      </c>
      <c r="AC8" s="109" t="s">
        <v>16</v>
      </c>
      <c r="AD8" s="391"/>
    </row>
    <row r="9" spans="1:30" s="108" customFormat="1" ht="16.5" customHeight="1">
      <c r="A9" s="116">
        <v>2</v>
      </c>
      <c r="B9" s="116">
        <v>3</v>
      </c>
      <c r="C9" s="116">
        <v>4</v>
      </c>
      <c r="D9" s="116">
        <v>5</v>
      </c>
      <c r="E9" s="116">
        <v>6</v>
      </c>
      <c r="F9" s="131">
        <v>7</v>
      </c>
      <c r="G9" s="131">
        <v>8</v>
      </c>
      <c r="H9" s="131">
        <v>9</v>
      </c>
      <c r="I9" s="131">
        <v>10</v>
      </c>
      <c r="J9" s="131">
        <v>11</v>
      </c>
      <c r="K9" s="131">
        <v>12</v>
      </c>
      <c r="L9" s="131">
        <v>13</v>
      </c>
      <c r="M9" s="131">
        <v>14</v>
      </c>
      <c r="N9" s="319">
        <v>15</v>
      </c>
      <c r="O9" s="319">
        <v>16</v>
      </c>
      <c r="P9" s="319">
        <v>17</v>
      </c>
      <c r="Q9" s="319">
        <v>18</v>
      </c>
      <c r="R9" s="319">
        <v>19</v>
      </c>
      <c r="S9" s="319">
        <v>20</v>
      </c>
      <c r="T9" s="319">
        <v>21</v>
      </c>
      <c r="U9" s="131">
        <v>22</v>
      </c>
      <c r="V9" s="131">
        <v>23</v>
      </c>
      <c r="W9" s="131">
        <v>24</v>
      </c>
      <c r="X9" s="131">
        <v>25</v>
      </c>
      <c r="Y9" s="131">
        <v>26</v>
      </c>
      <c r="Z9" s="131">
        <v>27</v>
      </c>
      <c r="AA9" s="131">
        <v>28</v>
      </c>
      <c r="AB9" s="131">
        <v>29</v>
      </c>
      <c r="AC9" s="131">
        <v>30</v>
      </c>
      <c r="AD9" s="131">
        <v>31</v>
      </c>
    </row>
    <row r="10" spans="1:30" ht="12.75" customHeight="1">
      <c r="A10" s="369" t="s">
        <v>128</v>
      </c>
      <c r="B10" s="370"/>
      <c r="C10" s="115"/>
      <c r="D10" s="115"/>
      <c r="E10" s="115"/>
      <c r="F10" s="115"/>
      <c r="G10" s="51"/>
      <c r="H10" s="115"/>
      <c r="I10" s="115"/>
      <c r="J10" s="115"/>
      <c r="K10" s="115"/>
      <c r="L10" s="115"/>
      <c r="M10" s="115"/>
      <c r="N10" s="320"/>
      <c r="O10" s="320"/>
      <c r="P10" s="320"/>
      <c r="Q10" s="320"/>
      <c r="R10" s="320"/>
      <c r="S10" s="320"/>
      <c r="T10" s="320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</row>
    <row r="11" spans="1:30" ht="20.25" customHeight="1">
      <c r="A11" s="120" t="s">
        <v>129</v>
      </c>
      <c r="B11" s="113">
        <v>16.5</v>
      </c>
      <c r="C11" s="114">
        <v>557</v>
      </c>
      <c r="D11" s="115">
        <v>596</v>
      </c>
      <c r="E11" s="117">
        <f>D11/B11</f>
        <v>36.121212121212125</v>
      </c>
      <c r="F11" s="374">
        <v>100</v>
      </c>
      <c r="G11" s="376">
        <v>18</v>
      </c>
      <c r="H11" s="376">
        <v>0</v>
      </c>
      <c r="I11" s="114">
        <v>15</v>
      </c>
      <c r="J11" s="115">
        <v>0</v>
      </c>
      <c r="K11" s="115">
        <v>0</v>
      </c>
      <c r="L11" s="116">
        <v>10</v>
      </c>
      <c r="M11" s="116">
        <v>25</v>
      </c>
      <c r="N11" s="320"/>
      <c r="O11" s="320"/>
      <c r="P11" s="320"/>
      <c r="Q11" s="320"/>
      <c r="R11" s="320"/>
      <c r="S11" s="320"/>
      <c r="T11" s="320"/>
      <c r="U11" s="376">
        <v>178</v>
      </c>
      <c r="V11" s="376">
        <v>30</v>
      </c>
      <c r="W11" s="376">
        <v>178</v>
      </c>
      <c r="X11" s="376">
        <v>30</v>
      </c>
      <c r="Y11" s="115">
        <v>0</v>
      </c>
      <c r="Z11" s="115">
        <v>20</v>
      </c>
      <c r="AA11" s="115">
        <v>0</v>
      </c>
      <c r="AB11" s="115">
        <v>0</v>
      </c>
      <c r="AC11" s="115">
        <v>100</v>
      </c>
      <c r="AD11" s="115">
        <v>15</v>
      </c>
    </row>
    <row r="12" spans="1:30" ht="27.75" customHeight="1">
      <c r="A12" s="369" t="s">
        <v>187</v>
      </c>
      <c r="B12" s="373"/>
      <c r="C12" s="373"/>
      <c r="D12" s="373"/>
      <c r="E12" s="370"/>
      <c r="F12" s="375"/>
      <c r="G12" s="377"/>
      <c r="H12" s="377"/>
      <c r="I12" s="114"/>
      <c r="J12" s="115"/>
      <c r="K12" s="115"/>
      <c r="L12" s="116"/>
      <c r="M12" s="116"/>
      <c r="N12" s="320">
        <v>0</v>
      </c>
      <c r="O12" s="320">
        <v>0</v>
      </c>
      <c r="P12" s="320">
        <v>0</v>
      </c>
      <c r="Q12" s="320">
        <v>0</v>
      </c>
      <c r="R12" s="320">
        <v>0</v>
      </c>
      <c r="S12" s="320">
        <v>0</v>
      </c>
      <c r="T12" s="321">
        <v>0</v>
      </c>
      <c r="U12" s="377"/>
      <c r="V12" s="377"/>
      <c r="W12" s="377"/>
      <c r="X12" s="377"/>
      <c r="Y12" s="115">
        <v>0</v>
      </c>
      <c r="Z12" s="115">
        <v>0</v>
      </c>
      <c r="AA12" s="115">
        <v>0</v>
      </c>
      <c r="AB12" s="115">
        <v>0</v>
      </c>
      <c r="AC12" s="115">
        <v>33</v>
      </c>
      <c r="AD12" s="115">
        <v>10</v>
      </c>
    </row>
    <row r="13" spans="1:30" ht="16.5" customHeight="1">
      <c r="A13" s="222" t="s">
        <v>28</v>
      </c>
      <c r="B13" s="223">
        <f>B11</f>
        <v>16.5</v>
      </c>
      <c r="C13" s="224">
        <f t="shared" ref="C13:AB13" si="0">C11</f>
        <v>557</v>
      </c>
      <c r="D13" s="224">
        <f t="shared" si="0"/>
        <v>596</v>
      </c>
      <c r="E13" s="224">
        <f t="shared" si="0"/>
        <v>36.121212121212125</v>
      </c>
      <c r="F13" s="224">
        <f t="shared" si="0"/>
        <v>100</v>
      </c>
      <c r="G13" s="224">
        <f t="shared" si="0"/>
        <v>18</v>
      </c>
      <c r="H13" s="224">
        <f t="shared" si="0"/>
        <v>0</v>
      </c>
      <c r="I13" s="224">
        <f t="shared" si="0"/>
        <v>15</v>
      </c>
      <c r="J13" s="224">
        <f t="shared" si="0"/>
        <v>0</v>
      </c>
      <c r="K13" s="224">
        <f t="shared" si="0"/>
        <v>0</v>
      </c>
      <c r="L13" s="224">
        <f t="shared" si="0"/>
        <v>10</v>
      </c>
      <c r="M13" s="224">
        <f t="shared" si="0"/>
        <v>25</v>
      </c>
      <c r="N13" s="322">
        <v>32</v>
      </c>
      <c r="O13" s="322">
        <f t="shared" si="0"/>
        <v>0</v>
      </c>
      <c r="P13" s="322">
        <f t="shared" si="0"/>
        <v>0</v>
      </c>
      <c r="Q13" s="322">
        <f t="shared" si="0"/>
        <v>0</v>
      </c>
      <c r="R13" s="322">
        <f t="shared" si="0"/>
        <v>0</v>
      </c>
      <c r="S13" s="322">
        <f t="shared" si="0"/>
        <v>0</v>
      </c>
      <c r="T13" s="323">
        <f t="shared" si="0"/>
        <v>0</v>
      </c>
      <c r="U13" s="224">
        <f t="shared" si="0"/>
        <v>178</v>
      </c>
      <c r="V13" s="224">
        <f t="shared" si="0"/>
        <v>30</v>
      </c>
      <c r="W13" s="224">
        <f t="shared" si="0"/>
        <v>178</v>
      </c>
      <c r="X13" s="224">
        <f>W13/D13*100</f>
        <v>29.865771812080538</v>
      </c>
      <c r="Y13" s="224">
        <f t="shared" si="0"/>
        <v>0</v>
      </c>
      <c r="Z13" s="224">
        <f t="shared" si="0"/>
        <v>20</v>
      </c>
      <c r="AA13" s="224">
        <f t="shared" si="0"/>
        <v>0</v>
      </c>
      <c r="AB13" s="224">
        <f t="shared" si="0"/>
        <v>0</v>
      </c>
      <c r="AC13" s="224">
        <f>AC11+AC12</f>
        <v>133</v>
      </c>
      <c r="AD13" s="224">
        <f>AD11+AD12</f>
        <v>25</v>
      </c>
    </row>
    <row r="14" spans="1:30" ht="18.75" customHeight="1">
      <c r="A14" s="369" t="s">
        <v>39</v>
      </c>
      <c r="B14" s="370"/>
      <c r="C14" s="114"/>
      <c r="D14" s="115"/>
      <c r="E14" s="115"/>
      <c r="F14" s="114"/>
      <c r="G14" s="115"/>
      <c r="H14" s="115"/>
      <c r="I14" s="114"/>
      <c r="J14" s="115"/>
      <c r="K14" s="115"/>
      <c r="L14" s="116"/>
      <c r="M14" s="116"/>
      <c r="N14" s="320"/>
      <c r="O14" s="320"/>
      <c r="P14" s="320"/>
      <c r="Q14" s="320"/>
      <c r="R14" s="320"/>
      <c r="S14" s="320"/>
      <c r="T14" s="321"/>
      <c r="U14" s="115"/>
      <c r="V14" s="115"/>
      <c r="W14" s="115"/>
      <c r="X14" s="224"/>
      <c r="Y14" s="115"/>
      <c r="Z14" s="115"/>
      <c r="AA14" s="115"/>
      <c r="AB14" s="115"/>
      <c r="AC14" s="115"/>
      <c r="AD14" s="115"/>
    </row>
    <row r="15" spans="1:30" ht="16.5" customHeight="1">
      <c r="A15" s="119" t="s">
        <v>42</v>
      </c>
      <c r="B15" s="113">
        <v>19.7</v>
      </c>
      <c r="C15" s="114">
        <v>153</v>
      </c>
      <c r="D15" s="115">
        <v>174</v>
      </c>
      <c r="E15" s="115">
        <v>8.8000000000000007</v>
      </c>
      <c r="F15" s="114">
        <v>13</v>
      </c>
      <c r="G15" s="115">
        <v>7.5</v>
      </c>
      <c r="H15" s="115">
        <v>0</v>
      </c>
      <c r="I15" s="114">
        <v>1</v>
      </c>
      <c r="J15" s="115">
        <v>0</v>
      </c>
      <c r="K15" s="115">
        <v>0</v>
      </c>
      <c r="L15" s="116">
        <v>5</v>
      </c>
      <c r="M15" s="116">
        <v>7</v>
      </c>
      <c r="N15" s="320">
        <v>7</v>
      </c>
      <c r="O15" s="320">
        <v>1</v>
      </c>
      <c r="P15" s="320">
        <v>0</v>
      </c>
      <c r="Q15" s="320">
        <v>0</v>
      </c>
      <c r="R15" s="320">
        <v>3</v>
      </c>
      <c r="S15" s="320">
        <v>3</v>
      </c>
      <c r="T15" s="321">
        <v>53.8</v>
      </c>
      <c r="U15" s="115">
        <v>21</v>
      </c>
      <c r="V15" s="117">
        <f>100*U15/D15</f>
        <v>12.068965517241379</v>
      </c>
      <c r="W15" s="115">
        <v>14</v>
      </c>
      <c r="X15" s="113">
        <f t="shared" ref="X15:X20" si="1">W15/D15*100</f>
        <v>8.0459770114942533</v>
      </c>
      <c r="Y15" s="115">
        <v>0</v>
      </c>
      <c r="Z15" s="115">
        <v>2</v>
      </c>
      <c r="AA15" s="115">
        <v>0</v>
      </c>
      <c r="AB15" s="115">
        <v>0</v>
      </c>
      <c r="AC15" s="115">
        <v>8</v>
      </c>
      <c r="AD15" s="115">
        <v>4</v>
      </c>
    </row>
    <row r="16" spans="1:30" ht="20.25" customHeight="1">
      <c r="A16" s="119" t="s">
        <v>43</v>
      </c>
      <c r="B16" s="113">
        <v>20.9</v>
      </c>
      <c r="C16" s="114">
        <v>226</v>
      </c>
      <c r="D16" s="115">
        <v>228</v>
      </c>
      <c r="E16" s="115">
        <v>10.9</v>
      </c>
      <c r="F16" s="114">
        <v>27</v>
      </c>
      <c r="G16" s="115">
        <v>11.8</v>
      </c>
      <c r="H16" s="115">
        <v>0</v>
      </c>
      <c r="I16" s="114">
        <v>4</v>
      </c>
      <c r="J16" s="115">
        <v>0</v>
      </c>
      <c r="K16" s="115">
        <v>0</v>
      </c>
      <c r="L16" s="116">
        <v>10</v>
      </c>
      <c r="M16" s="116">
        <v>13</v>
      </c>
      <c r="N16" s="320">
        <v>13</v>
      </c>
      <c r="O16" s="320">
        <v>2</v>
      </c>
      <c r="P16" s="320">
        <v>0</v>
      </c>
      <c r="Q16" s="320">
        <v>0</v>
      </c>
      <c r="R16" s="320">
        <v>10</v>
      </c>
      <c r="S16" s="320">
        <v>1</v>
      </c>
      <c r="T16" s="321">
        <v>48.1</v>
      </c>
      <c r="U16" s="115">
        <v>34</v>
      </c>
      <c r="V16" s="117">
        <v>15</v>
      </c>
      <c r="W16" s="115">
        <v>27</v>
      </c>
      <c r="X16" s="113">
        <f t="shared" si="1"/>
        <v>11.842105263157894</v>
      </c>
      <c r="Y16" s="115">
        <v>0</v>
      </c>
      <c r="Z16" s="115">
        <v>4</v>
      </c>
      <c r="AA16" s="115">
        <v>0</v>
      </c>
      <c r="AB16" s="115">
        <v>0</v>
      </c>
      <c r="AC16" s="115">
        <v>12</v>
      </c>
      <c r="AD16" s="115">
        <v>11</v>
      </c>
    </row>
    <row r="17" spans="1:30" ht="15.75" customHeight="1">
      <c r="A17" s="120" t="s">
        <v>41</v>
      </c>
      <c r="B17" s="113">
        <v>54</v>
      </c>
      <c r="C17" s="114">
        <v>0</v>
      </c>
      <c r="D17" s="115">
        <v>9</v>
      </c>
      <c r="E17" s="115">
        <v>0.16</v>
      </c>
      <c r="F17" s="114">
        <v>0</v>
      </c>
      <c r="G17" s="115">
        <v>0</v>
      </c>
      <c r="H17" s="115">
        <v>0</v>
      </c>
      <c r="I17" s="114">
        <v>0</v>
      </c>
      <c r="J17" s="115">
        <v>0</v>
      </c>
      <c r="K17" s="115">
        <v>0</v>
      </c>
      <c r="L17" s="116">
        <v>0</v>
      </c>
      <c r="M17" s="116">
        <v>0</v>
      </c>
      <c r="N17" s="320">
        <v>0</v>
      </c>
      <c r="O17" s="320">
        <v>0</v>
      </c>
      <c r="P17" s="320">
        <v>0</v>
      </c>
      <c r="Q17" s="320">
        <v>0</v>
      </c>
      <c r="R17" s="320">
        <v>0</v>
      </c>
      <c r="S17" s="320">
        <v>0</v>
      </c>
      <c r="T17" s="321">
        <v>0</v>
      </c>
      <c r="U17" s="115">
        <v>0</v>
      </c>
      <c r="V17" s="117">
        <v>0</v>
      </c>
      <c r="W17" s="115">
        <v>0</v>
      </c>
      <c r="X17" s="113">
        <f t="shared" si="1"/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5">
        <v>0</v>
      </c>
    </row>
    <row r="18" spans="1:30" ht="15.75" customHeight="1">
      <c r="A18" s="157" t="s">
        <v>44</v>
      </c>
      <c r="B18" s="113">
        <v>36</v>
      </c>
      <c r="C18" s="116">
        <v>93</v>
      </c>
      <c r="D18" s="115">
        <v>99</v>
      </c>
      <c r="E18" s="115">
        <v>2.7</v>
      </c>
      <c r="F18" s="114">
        <v>7</v>
      </c>
      <c r="G18" s="115">
        <v>7.5</v>
      </c>
      <c r="H18" s="115">
        <v>0</v>
      </c>
      <c r="I18" s="114">
        <v>1</v>
      </c>
      <c r="J18" s="115">
        <v>0</v>
      </c>
      <c r="K18" s="115">
        <v>0</v>
      </c>
      <c r="L18" s="116">
        <v>4</v>
      </c>
      <c r="M18" s="116">
        <v>2</v>
      </c>
      <c r="N18" s="320"/>
      <c r="O18" s="320"/>
      <c r="P18" s="320"/>
      <c r="Q18" s="320"/>
      <c r="R18" s="320"/>
      <c r="S18" s="320"/>
      <c r="T18" s="321"/>
      <c r="U18" s="115">
        <v>7</v>
      </c>
      <c r="V18" s="117">
        <f>100*U18/D18</f>
        <v>7.0707070707070709</v>
      </c>
      <c r="W18" s="115">
        <v>7</v>
      </c>
      <c r="X18" s="113">
        <f t="shared" si="1"/>
        <v>7.0707070707070701</v>
      </c>
      <c r="Y18" s="115">
        <v>0</v>
      </c>
      <c r="Z18" s="115">
        <v>1</v>
      </c>
      <c r="AA18" s="115">
        <v>0</v>
      </c>
      <c r="AB18" s="115">
        <v>0</v>
      </c>
      <c r="AC18" s="115">
        <v>4</v>
      </c>
      <c r="AD18" s="115">
        <v>2</v>
      </c>
    </row>
    <row r="19" spans="1:30" ht="20.25" customHeight="1">
      <c r="A19" s="120" t="s">
        <v>45</v>
      </c>
      <c r="B19" s="113">
        <v>25</v>
      </c>
      <c r="C19" s="114">
        <v>15</v>
      </c>
      <c r="D19" s="115">
        <v>5</v>
      </c>
      <c r="E19" s="115">
        <v>5.2</v>
      </c>
      <c r="F19" s="114">
        <v>1</v>
      </c>
      <c r="G19" s="115">
        <v>0</v>
      </c>
      <c r="H19" s="115">
        <v>0</v>
      </c>
      <c r="I19" s="114">
        <v>0</v>
      </c>
      <c r="J19" s="115">
        <v>0</v>
      </c>
      <c r="K19" s="115">
        <v>0</v>
      </c>
      <c r="L19" s="116">
        <v>0</v>
      </c>
      <c r="M19" s="116">
        <v>0</v>
      </c>
      <c r="N19" s="320">
        <v>0</v>
      </c>
      <c r="O19" s="320">
        <v>0</v>
      </c>
      <c r="P19" s="320">
        <v>0</v>
      </c>
      <c r="Q19" s="320">
        <v>0</v>
      </c>
      <c r="R19" s="320">
        <v>0</v>
      </c>
      <c r="S19" s="320">
        <v>0</v>
      </c>
      <c r="T19" s="321">
        <v>0</v>
      </c>
      <c r="U19" s="115">
        <v>0</v>
      </c>
      <c r="V19" s="117">
        <v>0</v>
      </c>
      <c r="W19" s="115">
        <v>0</v>
      </c>
      <c r="X19" s="113">
        <f t="shared" si="1"/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5">
        <v>0</v>
      </c>
    </row>
    <row r="20" spans="1:30" ht="15.75" customHeight="1">
      <c r="A20" s="222" t="s">
        <v>28</v>
      </c>
      <c r="B20" s="223">
        <f>SUM(B15:B19)</f>
        <v>155.6</v>
      </c>
      <c r="C20" s="225">
        <f>SUM(C15:C19)</f>
        <v>487</v>
      </c>
      <c r="D20" s="226">
        <f>SUM(D15:D19)</f>
        <v>515</v>
      </c>
      <c r="E20" s="226">
        <v>10.1</v>
      </c>
      <c r="F20" s="225">
        <f>SUM(F15:F19)</f>
        <v>48</v>
      </c>
      <c r="G20" s="226">
        <v>11.2</v>
      </c>
      <c r="H20" s="226">
        <v>0</v>
      </c>
      <c r="I20" s="225">
        <f>SUM(I15:I19)</f>
        <v>6</v>
      </c>
      <c r="J20" s="226">
        <v>0</v>
      </c>
      <c r="K20" s="226">
        <v>0</v>
      </c>
      <c r="L20" s="225">
        <f t="shared" ref="L20:Q20" si="2">SUM(L15:L19)</f>
        <v>19</v>
      </c>
      <c r="M20" s="225">
        <f t="shared" si="2"/>
        <v>22</v>
      </c>
      <c r="N20" s="324">
        <v>17</v>
      </c>
      <c r="O20" s="324">
        <f t="shared" si="2"/>
        <v>3</v>
      </c>
      <c r="P20" s="324">
        <f t="shared" si="2"/>
        <v>0</v>
      </c>
      <c r="Q20" s="324">
        <f t="shared" si="2"/>
        <v>0</v>
      </c>
      <c r="R20" s="324">
        <v>0</v>
      </c>
      <c r="S20" s="324">
        <v>0</v>
      </c>
      <c r="T20" s="325"/>
      <c r="U20" s="226">
        <f>SUM(U15:U19)</f>
        <v>62</v>
      </c>
      <c r="V20" s="227">
        <f>100*U20/D20</f>
        <v>12.038834951456311</v>
      </c>
      <c r="W20" s="226">
        <f>SUM(W15:W19)</f>
        <v>48</v>
      </c>
      <c r="X20" s="223">
        <f t="shared" si="1"/>
        <v>9.3203883495145625</v>
      </c>
      <c r="Y20" s="226">
        <v>0</v>
      </c>
      <c r="Z20" s="226">
        <f>SUM(Z15:Z19)</f>
        <v>7</v>
      </c>
      <c r="AA20" s="226">
        <f>SUM(AA15:AA19)</f>
        <v>0</v>
      </c>
      <c r="AB20" s="226">
        <f>SUM(AB15:AB19)</f>
        <v>0</v>
      </c>
      <c r="AC20" s="226">
        <f>SUM(AC15:AC19)</f>
        <v>24</v>
      </c>
      <c r="AD20" s="226">
        <f>SUM(AD15:AD19)</f>
        <v>17</v>
      </c>
    </row>
    <row r="21" spans="1:30" ht="14.25" customHeight="1">
      <c r="A21" s="369" t="s">
        <v>46</v>
      </c>
      <c r="B21" s="370"/>
      <c r="C21" s="114"/>
      <c r="D21" s="115"/>
      <c r="E21" s="115"/>
      <c r="F21" s="114"/>
      <c r="G21" s="115"/>
      <c r="H21" s="115"/>
      <c r="I21" s="114"/>
      <c r="J21" s="115"/>
      <c r="K21" s="115"/>
      <c r="L21" s="116"/>
      <c r="M21" s="116"/>
      <c r="N21" s="320"/>
      <c r="O21" s="320"/>
      <c r="P21" s="320"/>
      <c r="Q21" s="320"/>
      <c r="R21" s="320"/>
      <c r="S21" s="320"/>
      <c r="T21" s="321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</row>
    <row r="22" spans="1:30" ht="14.25" customHeight="1">
      <c r="A22" s="120" t="s">
        <v>48</v>
      </c>
      <c r="B22" s="113">
        <v>31.1</v>
      </c>
      <c r="C22" s="114">
        <v>12</v>
      </c>
      <c r="D22" s="115">
        <v>12</v>
      </c>
      <c r="E22" s="115">
        <v>3</v>
      </c>
      <c r="F22" s="114">
        <v>0</v>
      </c>
      <c r="G22" s="115">
        <v>0</v>
      </c>
      <c r="H22" s="115">
        <v>0</v>
      </c>
      <c r="I22" s="114">
        <v>0</v>
      </c>
      <c r="J22" s="115">
        <v>0</v>
      </c>
      <c r="K22" s="115">
        <v>0</v>
      </c>
      <c r="L22" s="116">
        <v>0</v>
      </c>
      <c r="M22" s="116">
        <v>0</v>
      </c>
      <c r="N22" s="320">
        <v>0</v>
      </c>
      <c r="O22" s="320">
        <v>0</v>
      </c>
      <c r="P22" s="320">
        <v>0</v>
      </c>
      <c r="Q22" s="320">
        <v>0</v>
      </c>
      <c r="R22" s="320">
        <v>0</v>
      </c>
      <c r="S22" s="320">
        <v>0</v>
      </c>
      <c r="T22" s="321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</row>
    <row r="23" spans="1:30" ht="14.25" customHeight="1">
      <c r="A23" s="222" t="s">
        <v>28</v>
      </c>
      <c r="B23" s="223">
        <f>SUM(B22)</f>
        <v>31.1</v>
      </c>
      <c r="C23" s="224">
        <f t="shared" ref="C23:AD23" si="3">SUM(C22)</f>
        <v>12</v>
      </c>
      <c r="D23" s="224">
        <f t="shared" si="3"/>
        <v>12</v>
      </c>
      <c r="E23" s="224">
        <f t="shared" si="3"/>
        <v>3</v>
      </c>
      <c r="F23" s="224">
        <f t="shared" si="3"/>
        <v>0</v>
      </c>
      <c r="G23" s="224">
        <f t="shared" si="3"/>
        <v>0</v>
      </c>
      <c r="H23" s="224">
        <f t="shared" si="3"/>
        <v>0</v>
      </c>
      <c r="I23" s="224">
        <f t="shared" si="3"/>
        <v>0</v>
      </c>
      <c r="J23" s="224">
        <f t="shared" si="3"/>
        <v>0</v>
      </c>
      <c r="K23" s="224">
        <f t="shared" si="3"/>
        <v>0</v>
      </c>
      <c r="L23" s="224">
        <f t="shared" si="3"/>
        <v>0</v>
      </c>
      <c r="M23" s="224">
        <f t="shared" si="3"/>
        <v>0</v>
      </c>
      <c r="N23" s="322">
        <f t="shared" si="3"/>
        <v>0</v>
      </c>
      <c r="O23" s="322">
        <f t="shared" si="3"/>
        <v>0</v>
      </c>
      <c r="P23" s="322">
        <f t="shared" si="3"/>
        <v>0</v>
      </c>
      <c r="Q23" s="322">
        <f t="shared" si="3"/>
        <v>0</v>
      </c>
      <c r="R23" s="322">
        <f t="shared" si="3"/>
        <v>0</v>
      </c>
      <c r="S23" s="322">
        <f t="shared" si="3"/>
        <v>0</v>
      </c>
      <c r="T23" s="323">
        <f t="shared" si="3"/>
        <v>0</v>
      </c>
      <c r="U23" s="224">
        <f t="shared" si="3"/>
        <v>0</v>
      </c>
      <c r="V23" s="224">
        <f t="shared" si="3"/>
        <v>0</v>
      </c>
      <c r="W23" s="224">
        <f t="shared" si="3"/>
        <v>0</v>
      </c>
      <c r="X23" s="224">
        <f t="shared" si="3"/>
        <v>0</v>
      </c>
      <c r="Y23" s="224">
        <f t="shared" si="3"/>
        <v>0</v>
      </c>
      <c r="Z23" s="224">
        <f t="shared" si="3"/>
        <v>0</v>
      </c>
      <c r="AA23" s="224">
        <f t="shared" si="3"/>
        <v>0</v>
      </c>
      <c r="AB23" s="224">
        <f t="shared" si="3"/>
        <v>0</v>
      </c>
      <c r="AC23" s="224">
        <f t="shared" si="3"/>
        <v>0</v>
      </c>
      <c r="AD23" s="224">
        <f t="shared" si="3"/>
        <v>0</v>
      </c>
    </row>
    <row r="24" spans="1:30" ht="17.25" customHeight="1">
      <c r="A24" s="369" t="s">
        <v>51</v>
      </c>
      <c r="B24" s="370"/>
      <c r="C24" s="114"/>
      <c r="D24" s="115"/>
      <c r="E24" s="115"/>
      <c r="F24" s="114"/>
      <c r="G24" s="115"/>
      <c r="H24" s="115"/>
      <c r="I24" s="114"/>
      <c r="J24" s="115"/>
      <c r="K24" s="115"/>
      <c r="L24" s="116"/>
      <c r="M24" s="116"/>
      <c r="N24" s="320"/>
      <c r="O24" s="320"/>
      <c r="P24" s="320"/>
      <c r="Q24" s="320"/>
      <c r="R24" s="320"/>
      <c r="S24" s="320"/>
      <c r="T24" s="321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</row>
    <row r="25" spans="1:30" ht="16.5" customHeight="1">
      <c r="A25" s="119" t="s">
        <v>53</v>
      </c>
      <c r="B25" s="113">
        <v>18.3</v>
      </c>
      <c r="C25" s="114">
        <v>78</v>
      </c>
      <c r="D25" s="115">
        <v>50</v>
      </c>
      <c r="E25" s="115">
        <v>2.7</v>
      </c>
      <c r="F25" s="114">
        <v>4</v>
      </c>
      <c r="G25" s="158">
        <v>5.0999999999999996</v>
      </c>
      <c r="H25" s="115">
        <v>0</v>
      </c>
      <c r="I25" s="114">
        <v>0</v>
      </c>
      <c r="J25" s="115">
        <v>0</v>
      </c>
      <c r="K25" s="115">
        <v>0</v>
      </c>
      <c r="L25" s="116">
        <v>2</v>
      </c>
      <c r="M25" s="116">
        <v>2</v>
      </c>
      <c r="N25" s="320">
        <v>0</v>
      </c>
      <c r="O25" s="320">
        <v>0</v>
      </c>
      <c r="P25" s="320">
        <v>0</v>
      </c>
      <c r="Q25" s="320">
        <v>0</v>
      </c>
      <c r="R25" s="320">
        <v>0</v>
      </c>
      <c r="S25" s="320">
        <v>0</v>
      </c>
      <c r="T25" s="321">
        <v>0</v>
      </c>
      <c r="U25" s="115">
        <v>3</v>
      </c>
      <c r="V25" s="158">
        <f>100*U25/D25</f>
        <v>6</v>
      </c>
      <c r="W25" s="115">
        <v>3</v>
      </c>
      <c r="X25" s="115">
        <v>6</v>
      </c>
      <c r="Y25" s="115">
        <v>0</v>
      </c>
      <c r="Z25" s="115">
        <v>0</v>
      </c>
      <c r="AA25" s="115">
        <v>0</v>
      </c>
      <c r="AB25" s="115">
        <v>0</v>
      </c>
      <c r="AC25" s="115">
        <v>2</v>
      </c>
      <c r="AD25" s="115">
        <v>1</v>
      </c>
    </row>
    <row r="26" spans="1:30" ht="15" customHeight="1">
      <c r="A26" s="228" t="s">
        <v>28</v>
      </c>
      <c r="B26" s="223">
        <f>SUM(B25)</f>
        <v>18.3</v>
      </c>
      <c r="C26" s="224">
        <f t="shared" ref="C26:AD26" si="4">SUM(C25)</f>
        <v>78</v>
      </c>
      <c r="D26" s="224">
        <f t="shared" si="4"/>
        <v>50</v>
      </c>
      <c r="E26" s="223">
        <f t="shared" si="4"/>
        <v>2.7</v>
      </c>
      <c r="F26" s="224">
        <f t="shared" si="4"/>
        <v>4</v>
      </c>
      <c r="G26" s="224">
        <f t="shared" si="4"/>
        <v>5.0999999999999996</v>
      </c>
      <c r="H26" s="224">
        <f t="shared" si="4"/>
        <v>0</v>
      </c>
      <c r="I26" s="224">
        <f t="shared" si="4"/>
        <v>0</v>
      </c>
      <c r="J26" s="224">
        <f t="shared" si="4"/>
        <v>0</v>
      </c>
      <c r="K26" s="224">
        <f t="shared" si="4"/>
        <v>0</v>
      </c>
      <c r="L26" s="224">
        <f t="shared" si="4"/>
        <v>2</v>
      </c>
      <c r="M26" s="224">
        <f t="shared" si="4"/>
        <v>2</v>
      </c>
      <c r="N26" s="322">
        <v>1</v>
      </c>
      <c r="O26" s="322">
        <f t="shared" si="4"/>
        <v>0</v>
      </c>
      <c r="P26" s="322">
        <f t="shared" si="4"/>
        <v>0</v>
      </c>
      <c r="Q26" s="322">
        <f t="shared" si="4"/>
        <v>0</v>
      </c>
      <c r="R26" s="322">
        <f t="shared" si="4"/>
        <v>0</v>
      </c>
      <c r="S26" s="322">
        <f t="shared" si="4"/>
        <v>0</v>
      </c>
      <c r="T26" s="323">
        <f t="shared" si="4"/>
        <v>0</v>
      </c>
      <c r="U26" s="224">
        <f t="shared" si="4"/>
        <v>3</v>
      </c>
      <c r="V26" s="224">
        <f t="shared" si="4"/>
        <v>6</v>
      </c>
      <c r="W26" s="224">
        <f t="shared" si="4"/>
        <v>3</v>
      </c>
      <c r="X26" s="224">
        <f t="shared" si="4"/>
        <v>6</v>
      </c>
      <c r="Y26" s="224">
        <f t="shared" si="4"/>
        <v>0</v>
      </c>
      <c r="Z26" s="224">
        <f t="shared" si="4"/>
        <v>0</v>
      </c>
      <c r="AA26" s="224">
        <f t="shared" si="4"/>
        <v>0</v>
      </c>
      <c r="AB26" s="224">
        <f t="shared" si="4"/>
        <v>0</v>
      </c>
      <c r="AC26" s="224">
        <f t="shared" si="4"/>
        <v>2</v>
      </c>
      <c r="AD26" s="224">
        <f t="shared" si="4"/>
        <v>1</v>
      </c>
    </row>
    <row r="27" spans="1:30" ht="19.5" customHeight="1">
      <c r="A27" s="369" t="s">
        <v>60</v>
      </c>
      <c r="B27" s="370"/>
      <c r="C27" s="114"/>
      <c r="D27" s="115"/>
      <c r="E27" s="115"/>
      <c r="F27" s="114"/>
      <c r="G27" s="115"/>
      <c r="H27" s="115"/>
      <c r="I27" s="114"/>
      <c r="J27" s="115"/>
      <c r="K27" s="115"/>
      <c r="L27" s="116"/>
      <c r="M27" s="116"/>
      <c r="N27" s="320"/>
      <c r="O27" s="320"/>
      <c r="P27" s="320"/>
      <c r="Q27" s="320"/>
      <c r="R27" s="320"/>
      <c r="S27" s="320"/>
      <c r="T27" s="321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</row>
    <row r="28" spans="1:30" ht="14.25" customHeight="1">
      <c r="A28" s="159" t="s">
        <v>130</v>
      </c>
      <c r="B28" s="113">
        <v>10</v>
      </c>
      <c r="C28" s="114">
        <v>41</v>
      </c>
      <c r="D28" s="115">
        <v>37</v>
      </c>
      <c r="E28" s="115">
        <v>3.7</v>
      </c>
      <c r="F28" s="114">
        <v>0</v>
      </c>
      <c r="G28" s="115">
        <v>0</v>
      </c>
      <c r="H28" s="115">
        <v>0</v>
      </c>
      <c r="I28" s="114">
        <v>0</v>
      </c>
      <c r="J28" s="115">
        <v>0</v>
      </c>
      <c r="K28" s="115">
        <v>0</v>
      </c>
      <c r="L28" s="116">
        <v>0</v>
      </c>
      <c r="M28" s="116">
        <v>0</v>
      </c>
      <c r="N28" s="320">
        <v>0</v>
      </c>
      <c r="O28" s="320">
        <v>0</v>
      </c>
      <c r="P28" s="320">
        <v>0</v>
      </c>
      <c r="Q28" s="320">
        <v>0</v>
      </c>
      <c r="R28" s="320">
        <v>0</v>
      </c>
      <c r="S28" s="320">
        <v>0</v>
      </c>
      <c r="T28" s="321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</row>
    <row r="29" spans="1:30" ht="15" customHeight="1">
      <c r="A29" s="228" t="s">
        <v>28</v>
      </c>
      <c r="B29" s="223">
        <f>SUM(B28)</f>
        <v>10</v>
      </c>
      <c r="C29" s="224">
        <f t="shared" ref="C29:AD29" si="5">SUM(C28)</f>
        <v>41</v>
      </c>
      <c r="D29" s="224">
        <f t="shared" si="5"/>
        <v>37</v>
      </c>
      <c r="E29" s="224">
        <f t="shared" si="5"/>
        <v>3.7</v>
      </c>
      <c r="F29" s="224">
        <f t="shared" si="5"/>
        <v>0</v>
      </c>
      <c r="G29" s="224">
        <f t="shared" si="5"/>
        <v>0</v>
      </c>
      <c r="H29" s="224">
        <f t="shared" si="5"/>
        <v>0</v>
      </c>
      <c r="I29" s="224">
        <f t="shared" si="5"/>
        <v>0</v>
      </c>
      <c r="J29" s="224">
        <f t="shared" si="5"/>
        <v>0</v>
      </c>
      <c r="K29" s="224">
        <f t="shared" si="5"/>
        <v>0</v>
      </c>
      <c r="L29" s="224">
        <f t="shared" si="5"/>
        <v>0</v>
      </c>
      <c r="M29" s="224">
        <f t="shared" si="5"/>
        <v>0</v>
      </c>
      <c r="N29" s="322">
        <f t="shared" si="5"/>
        <v>0</v>
      </c>
      <c r="O29" s="322">
        <f t="shared" si="5"/>
        <v>0</v>
      </c>
      <c r="P29" s="322">
        <f t="shared" si="5"/>
        <v>0</v>
      </c>
      <c r="Q29" s="322">
        <f t="shared" si="5"/>
        <v>0</v>
      </c>
      <c r="R29" s="322">
        <f t="shared" si="5"/>
        <v>0</v>
      </c>
      <c r="S29" s="322">
        <f t="shared" si="5"/>
        <v>0</v>
      </c>
      <c r="T29" s="323">
        <f t="shared" si="5"/>
        <v>0</v>
      </c>
      <c r="U29" s="224">
        <f t="shared" si="5"/>
        <v>0</v>
      </c>
      <c r="V29" s="224">
        <f t="shared" si="5"/>
        <v>0</v>
      </c>
      <c r="W29" s="224">
        <f t="shared" si="5"/>
        <v>0</v>
      </c>
      <c r="X29" s="224">
        <f t="shared" si="5"/>
        <v>0</v>
      </c>
      <c r="Y29" s="224">
        <f t="shared" si="5"/>
        <v>0</v>
      </c>
      <c r="Z29" s="224">
        <f t="shared" si="5"/>
        <v>0</v>
      </c>
      <c r="AA29" s="224">
        <f t="shared" si="5"/>
        <v>0</v>
      </c>
      <c r="AB29" s="224">
        <f t="shared" si="5"/>
        <v>0</v>
      </c>
      <c r="AC29" s="224">
        <f t="shared" si="5"/>
        <v>0</v>
      </c>
      <c r="AD29" s="224">
        <f t="shared" si="5"/>
        <v>0</v>
      </c>
    </row>
    <row r="30" spans="1:30" ht="18" customHeight="1">
      <c r="A30" s="369" t="s">
        <v>68</v>
      </c>
      <c r="B30" s="370"/>
      <c r="C30" s="114"/>
      <c r="D30" s="115"/>
      <c r="E30" s="115"/>
      <c r="F30" s="114"/>
      <c r="G30" s="115"/>
      <c r="H30" s="115"/>
      <c r="I30" s="114"/>
      <c r="J30" s="115"/>
      <c r="K30" s="115"/>
      <c r="L30" s="116"/>
      <c r="M30" s="116"/>
      <c r="N30" s="320"/>
      <c r="O30" s="320"/>
      <c r="P30" s="320"/>
      <c r="Q30" s="320"/>
      <c r="R30" s="320"/>
      <c r="S30" s="320"/>
      <c r="T30" s="321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</row>
    <row r="31" spans="1:30" ht="21" customHeight="1">
      <c r="A31" s="119" t="s">
        <v>131</v>
      </c>
      <c r="B31" s="113">
        <v>15.1</v>
      </c>
      <c r="C31" s="114">
        <v>50</v>
      </c>
      <c r="D31" s="115">
        <v>53</v>
      </c>
      <c r="E31" s="115">
        <v>3.5</v>
      </c>
      <c r="F31" s="114">
        <v>8</v>
      </c>
      <c r="G31" s="115">
        <v>0.5</v>
      </c>
      <c r="H31" s="115">
        <v>0</v>
      </c>
      <c r="I31" s="114">
        <v>1</v>
      </c>
      <c r="J31" s="115">
        <v>0</v>
      </c>
      <c r="K31" s="115">
        <v>0</v>
      </c>
      <c r="L31" s="116">
        <v>4</v>
      </c>
      <c r="M31" s="116">
        <v>3</v>
      </c>
      <c r="N31" s="320">
        <v>0</v>
      </c>
      <c r="O31" s="320">
        <v>0</v>
      </c>
      <c r="P31" s="320">
        <v>0</v>
      </c>
      <c r="Q31" s="320">
        <v>0</v>
      </c>
      <c r="R31" s="320">
        <v>0</v>
      </c>
      <c r="S31" s="320">
        <v>0</v>
      </c>
      <c r="T31" s="321">
        <v>0</v>
      </c>
      <c r="U31" s="115">
        <v>3</v>
      </c>
      <c r="V31" s="117">
        <f>100*U31/D31</f>
        <v>5.6603773584905657</v>
      </c>
      <c r="W31" s="115">
        <v>3</v>
      </c>
      <c r="X31" s="115">
        <v>5.7</v>
      </c>
      <c r="Y31" s="115">
        <v>0</v>
      </c>
      <c r="Z31" s="115">
        <v>0</v>
      </c>
      <c r="AA31" s="115">
        <v>0</v>
      </c>
      <c r="AB31" s="115">
        <v>0</v>
      </c>
      <c r="AC31" s="115">
        <v>2</v>
      </c>
      <c r="AD31" s="115">
        <v>1</v>
      </c>
    </row>
    <row r="32" spans="1:30" ht="15.75" customHeight="1">
      <c r="A32" s="222" t="s">
        <v>28</v>
      </c>
      <c r="B32" s="223">
        <f>SUM(B31)</f>
        <v>15.1</v>
      </c>
      <c r="C32" s="224">
        <f t="shared" ref="C32:AD32" si="6">SUM(C31)</f>
        <v>50</v>
      </c>
      <c r="D32" s="224">
        <f t="shared" si="6"/>
        <v>53</v>
      </c>
      <c r="E32" s="224">
        <f t="shared" si="6"/>
        <v>3.5</v>
      </c>
      <c r="F32" s="224">
        <f t="shared" si="6"/>
        <v>8</v>
      </c>
      <c r="G32" s="224">
        <f t="shared" si="6"/>
        <v>0.5</v>
      </c>
      <c r="H32" s="224">
        <f t="shared" si="6"/>
        <v>0</v>
      </c>
      <c r="I32" s="224">
        <f t="shared" si="6"/>
        <v>1</v>
      </c>
      <c r="J32" s="224">
        <f t="shared" si="6"/>
        <v>0</v>
      </c>
      <c r="K32" s="224">
        <f t="shared" si="6"/>
        <v>0</v>
      </c>
      <c r="L32" s="224">
        <f t="shared" si="6"/>
        <v>4</v>
      </c>
      <c r="M32" s="224">
        <f t="shared" si="6"/>
        <v>3</v>
      </c>
      <c r="N32" s="322">
        <f t="shared" si="6"/>
        <v>0</v>
      </c>
      <c r="O32" s="322">
        <f t="shared" si="6"/>
        <v>0</v>
      </c>
      <c r="P32" s="322">
        <f t="shared" si="6"/>
        <v>0</v>
      </c>
      <c r="Q32" s="322">
        <f t="shared" si="6"/>
        <v>0</v>
      </c>
      <c r="R32" s="322">
        <f t="shared" si="6"/>
        <v>0</v>
      </c>
      <c r="S32" s="322">
        <f t="shared" si="6"/>
        <v>0</v>
      </c>
      <c r="T32" s="323">
        <f t="shared" si="6"/>
        <v>0</v>
      </c>
      <c r="U32" s="224">
        <f t="shared" si="6"/>
        <v>3</v>
      </c>
      <c r="V32" s="224">
        <f t="shared" si="6"/>
        <v>5.6603773584905657</v>
      </c>
      <c r="W32" s="224">
        <f t="shared" si="6"/>
        <v>3</v>
      </c>
      <c r="X32" s="224">
        <f t="shared" si="6"/>
        <v>5.7</v>
      </c>
      <c r="Y32" s="224">
        <f t="shared" si="6"/>
        <v>0</v>
      </c>
      <c r="Z32" s="224">
        <f t="shared" si="6"/>
        <v>0</v>
      </c>
      <c r="AA32" s="224">
        <f t="shared" si="6"/>
        <v>0</v>
      </c>
      <c r="AB32" s="224">
        <f t="shared" si="6"/>
        <v>0</v>
      </c>
      <c r="AC32" s="224">
        <f t="shared" si="6"/>
        <v>2</v>
      </c>
      <c r="AD32" s="224">
        <f t="shared" si="6"/>
        <v>1</v>
      </c>
    </row>
    <row r="33" spans="1:30" ht="16.5" customHeight="1">
      <c r="A33" s="369" t="s">
        <v>69</v>
      </c>
      <c r="B33" s="370"/>
      <c r="C33" s="114"/>
      <c r="D33" s="115"/>
      <c r="E33" s="115"/>
      <c r="F33" s="114"/>
      <c r="G33" s="115"/>
      <c r="H33" s="115"/>
      <c r="I33" s="114"/>
      <c r="J33" s="115"/>
      <c r="K33" s="115"/>
      <c r="L33" s="116"/>
      <c r="M33" s="116"/>
      <c r="N33" s="320"/>
      <c r="O33" s="320"/>
      <c r="P33" s="320"/>
      <c r="Q33" s="320"/>
      <c r="R33" s="320"/>
      <c r="S33" s="320"/>
      <c r="T33" s="321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</row>
    <row r="34" spans="1:30" ht="22.5" customHeight="1">
      <c r="A34" s="120" t="s">
        <v>70</v>
      </c>
      <c r="B34" s="113">
        <v>29.4</v>
      </c>
      <c r="C34" s="114">
        <v>17</v>
      </c>
      <c r="D34" s="115">
        <v>12</v>
      </c>
      <c r="E34" s="115">
        <v>0.4</v>
      </c>
      <c r="F34" s="114">
        <v>1</v>
      </c>
      <c r="G34" s="115">
        <v>0</v>
      </c>
      <c r="H34" s="115">
        <v>0</v>
      </c>
      <c r="I34" s="114">
        <v>0</v>
      </c>
      <c r="J34" s="115">
        <v>0</v>
      </c>
      <c r="K34" s="115">
        <v>0</v>
      </c>
      <c r="L34" s="116">
        <v>0</v>
      </c>
      <c r="M34" s="116">
        <v>1</v>
      </c>
      <c r="N34" s="320">
        <v>0</v>
      </c>
      <c r="O34" s="320">
        <v>0</v>
      </c>
      <c r="P34" s="320">
        <v>0</v>
      </c>
      <c r="Q34" s="320">
        <v>0</v>
      </c>
      <c r="R34" s="320">
        <v>0</v>
      </c>
      <c r="S34" s="320">
        <v>0</v>
      </c>
      <c r="T34" s="321">
        <v>0</v>
      </c>
      <c r="U34" s="115">
        <v>0</v>
      </c>
      <c r="V34" s="158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</row>
    <row r="35" spans="1:30" ht="18" customHeight="1">
      <c r="A35" s="119" t="s">
        <v>35</v>
      </c>
      <c r="B35" s="113">
        <v>29.4</v>
      </c>
      <c r="C35" s="114">
        <v>13</v>
      </c>
      <c r="D35" s="115">
        <v>13</v>
      </c>
      <c r="E35" s="115">
        <v>0.44</v>
      </c>
      <c r="F35" s="114">
        <v>0</v>
      </c>
      <c r="G35" s="115">
        <v>0</v>
      </c>
      <c r="H35" s="115">
        <v>0</v>
      </c>
      <c r="I35" s="114">
        <v>0</v>
      </c>
      <c r="J35" s="115">
        <v>0</v>
      </c>
      <c r="K35" s="115">
        <v>0</v>
      </c>
      <c r="L35" s="116">
        <v>0</v>
      </c>
      <c r="M35" s="116">
        <v>0</v>
      </c>
      <c r="N35" s="320">
        <v>0</v>
      </c>
      <c r="O35" s="320">
        <v>0</v>
      </c>
      <c r="P35" s="320">
        <v>0</v>
      </c>
      <c r="Q35" s="320">
        <v>0</v>
      </c>
      <c r="R35" s="320">
        <v>0</v>
      </c>
      <c r="S35" s="320">
        <v>0</v>
      </c>
      <c r="T35" s="321">
        <v>0</v>
      </c>
      <c r="U35" s="115">
        <v>0</v>
      </c>
      <c r="V35" s="158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0</v>
      </c>
    </row>
    <row r="36" spans="1:30" ht="15" customHeight="1">
      <c r="A36" s="222" t="s">
        <v>28</v>
      </c>
      <c r="B36" s="223">
        <f>SUM(B34:B35)</f>
        <v>58.8</v>
      </c>
      <c r="C36" s="224">
        <f t="shared" ref="C36:AD36" si="7">SUM(C34:C35)</f>
        <v>30</v>
      </c>
      <c r="D36" s="224">
        <f t="shared" si="7"/>
        <v>25</v>
      </c>
      <c r="E36" s="224">
        <f t="shared" si="7"/>
        <v>0.84000000000000008</v>
      </c>
      <c r="F36" s="224">
        <v>1</v>
      </c>
      <c r="G36" s="224">
        <f t="shared" si="7"/>
        <v>0</v>
      </c>
      <c r="H36" s="224">
        <f t="shared" si="7"/>
        <v>0</v>
      </c>
      <c r="I36" s="224">
        <f t="shared" si="7"/>
        <v>0</v>
      </c>
      <c r="J36" s="224">
        <f t="shared" si="7"/>
        <v>0</v>
      </c>
      <c r="K36" s="224">
        <f t="shared" si="7"/>
        <v>0</v>
      </c>
      <c r="L36" s="224">
        <f t="shared" si="7"/>
        <v>0</v>
      </c>
      <c r="M36" s="224">
        <f t="shared" si="7"/>
        <v>1</v>
      </c>
      <c r="N36" s="322">
        <v>1</v>
      </c>
      <c r="O36" s="322">
        <f t="shared" si="7"/>
        <v>0</v>
      </c>
      <c r="P36" s="322">
        <f t="shared" si="7"/>
        <v>0</v>
      </c>
      <c r="Q36" s="322">
        <f t="shared" si="7"/>
        <v>0</v>
      </c>
      <c r="R36" s="322">
        <f t="shared" si="7"/>
        <v>0</v>
      </c>
      <c r="S36" s="322">
        <f t="shared" si="7"/>
        <v>0</v>
      </c>
      <c r="T36" s="323">
        <f t="shared" si="7"/>
        <v>0</v>
      </c>
      <c r="U36" s="224">
        <f t="shared" si="7"/>
        <v>0</v>
      </c>
      <c r="V36" s="224">
        <f t="shared" si="7"/>
        <v>0</v>
      </c>
      <c r="W36" s="224">
        <f t="shared" si="7"/>
        <v>0</v>
      </c>
      <c r="X36" s="224">
        <f t="shared" si="7"/>
        <v>0</v>
      </c>
      <c r="Y36" s="224">
        <f t="shared" si="7"/>
        <v>0</v>
      </c>
      <c r="Z36" s="224">
        <f t="shared" si="7"/>
        <v>0</v>
      </c>
      <c r="AA36" s="224">
        <f t="shared" si="7"/>
        <v>0</v>
      </c>
      <c r="AB36" s="224">
        <f t="shared" si="7"/>
        <v>0</v>
      </c>
      <c r="AC36" s="224">
        <f t="shared" si="7"/>
        <v>0</v>
      </c>
      <c r="AD36" s="224">
        <f t="shared" si="7"/>
        <v>0</v>
      </c>
    </row>
    <row r="37" spans="1:30" ht="16.5" customHeight="1">
      <c r="A37" s="369" t="s">
        <v>74</v>
      </c>
      <c r="B37" s="370"/>
      <c r="C37" s="114"/>
      <c r="D37" s="115"/>
      <c r="E37" s="115"/>
      <c r="F37" s="114"/>
      <c r="G37" s="115"/>
      <c r="H37" s="115"/>
      <c r="I37" s="114"/>
      <c r="J37" s="115"/>
      <c r="K37" s="115"/>
      <c r="L37" s="116"/>
      <c r="M37" s="116"/>
      <c r="N37" s="320"/>
      <c r="O37" s="320"/>
      <c r="P37" s="320"/>
      <c r="Q37" s="320"/>
      <c r="R37" s="320"/>
      <c r="S37" s="320"/>
      <c r="T37" s="321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</row>
    <row r="38" spans="1:30" ht="12.75" customHeight="1">
      <c r="A38" s="119" t="s">
        <v>75</v>
      </c>
      <c r="B38" s="113">
        <v>60.5</v>
      </c>
      <c r="C38" s="114">
        <v>48</v>
      </c>
      <c r="D38" s="115">
        <v>120</v>
      </c>
      <c r="E38" s="115">
        <v>2</v>
      </c>
      <c r="F38" s="114">
        <v>4</v>
      </c>
      <c r="G38" s="115">
        <v>8.3000000000000007</v>
      </c>
      <c r="H38" s="115">
        <v>0</v>
      </c>
      <c r="I38" s="114">
        <v>0</v>
      </c>
      <c r="J38" s="115">
        <v>0</v>
      </c>
      <c r="K38" s="115">
        <v>0</v>
      </c>
      <c r="L38" s="116">
        <v>2</v>
      </c>
      <c r="M38" s="116">
        <v>2</v>
      </c>
      <c r="N38" s="320"/>
      <c r="O38" s="320"/>
      <c r="P38" s="320"/>
      <c r="Q38" s="320"/>
      <c r="R38" s="320"/>
      <c r="S38" s="320"/>
      <c r="T38" s="321"/>
      <c r="U38" s="115">
        <v>8</v>
      </c>
      <c r="V38" s="117">
        <v>6.7</v>
      </c>
      <c r="W38" s="115">
        <v>4</v>
      </c>
      <c r="X38" s="115">
        <v>3.3</v>
      </c>
      <c r="Y38" s="115">
        <v>0</v>
      </c>
      <c r="Z38" s="115">
        <v>0</v>
      </c>
      <c r="AA38" s="115">
        <v>0</v>
      </c>
      <c r="AB38" s="115">
        <v>0</v>
      </c>
      <c r="AC38" s="115">
        <v>2</v>
      </c>
      <c r="AD38" s="115">
        <v>2</v>
      </c>
    </row>
    <row r="39" spans="1:30" ht="12.75" customHeight="1">
      <c r="A39" s="119" t="s">
        <v>76</v>
      </c>
      <c r="B39" s="113">
        <v>18.100000000000001</v>
      </c>
      <c r="C39" s="114">
        <v>28</v>
      </c>
      <c r="D39" s="115">
        <v>30</v>
      </c>
      <c r="E39" s="115">
        <v>1.6</v>
      </c>
      <c r="F39" s="114">
        <v>2</v>
      </c>
      <c r="G39" s="115">
        <v>7.1</v>
      </c>
      <c r="H39" s="115">
        <v>0</v>
      </c>
      <c r="I39" s="114">
        <v>0</v>
      </c>
      <c r="J39" s="115">
        <v>0</v>
      </c>
      <c r="K39" s="115">
        <v>0</v>
      </c>
      <c r="L39" s="116">
        <v>1</v>
      </c>
      <c r="M39" s="116">
        <v>1</v>
      </c>
      <c r="N39" s="320"/>
      <c r="O39" s="320"/>
      <c r="P39" s="320"/>
      <c r="Q39" s="320"/>
      <c r="R39" s="320"/>
      <c r="S39" s="320"/>
      <c r="T39" s="321"/>
      <c r="U39" s="115">
        <v>1</v>
      </c>
      <c r="V39" s="117">
        <f>100*U39/D39</f>
        <v>3.3333333333333335</v>
      </c>
      <c r="W39" s="115">
        <v>1</v>
      </c>
      <c r="X39" s="115">
        <v>3.3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1</v>
      </c>
    </row>
    <row r="40" spans="1:30" ht="17.25" customHeight="1">
      <c r="A40" s="228" t="s">
        <v>28</v>
      </c>
      <c r="B40" s="223">
        <f>SUM(B38:B39)</f>
        <v>78.599999999999994</v>
      </c>
      <c r="C40" s="224">
        <f t="shared" ref="C40:AD40" si="8">SUM(C38:C39)</f>
        <v>76</v>
      </c>
      <c r="D40" s="224">
        <f t="shared" si="8"/>
        <v>150</v>
      </c>
      <c r="E40" s="224">
        <f t="shared" si="8"/>
        <v>3.6</v>
      </c>
      <c r="F40" s="224">
        <f t="shared" si="8"/>
        <v>6</v>
      </c>
      <c r="G40" s="224">
        <f t="shared" si="8"/>
        <v>15.4</v>
      </c>
      <c r="H40" s="224">
        <f t="shared" si="8"/>
        <v>0</v>
      </c>
      <c r="I40" s="224">
        <f t="shared" si="8"/>
        <v>0</v>
      </c>
      <c r="J40" s="224">
        <f t="shared" si="8"/>
        <v>0</v>
      </c>
      <c r="K40" s="224">
        <f t="shared" si="8"/>
        <v>0</v>
      </c>
      <c r="L40" s="224">
        <f t="shared" si="8"/>
        <v>3</v>
      </c>
      <c r="M40" s="224">
        <f t="shared" si="8"/>
        <v>3</v>
      </c>
      <c r="N40" s="322">
        <v>6</v>
      </c>
      <c r="O40" s="322">
        <f t="shared" si="8"/>
        <v>0</v>
      </c>
      <c r="P40" s="322">
        <f t="shared" si="8"/>
        <v>0</v>
      </c>
      <c r="Q40" s="322">
        <f t="shared" si="8"/>
        <v>0</v>
      </c>
      <c r="R40" s="322">
        <f t="shared" si="8"/>
        <v>0</v>
      </c>
      <c r="S40" s="322">
        <f t="shared" si="8"/>
        <v>0</v>
      </c>
      <c r="T40" s="323">
        <f t="shared" si="8"/>
        <v>0</v>
      </c>
      <c r="U40" s="224">
        <f t="shared" si="8"/>
        <v>9</v>
      </c>
      <c r="V40" s="224">
        <f t="shared" si="8"/>
        <v>10.033333333333333</v>
      </c>
      <c r="W40" s="224">
        <f t="shared" si="8"/>
        <v>5</v>
      </c>
      <c r="X40" s="224">
        <f t="shared" si="8"/>
        <v>6.6</v>
      </c>
      <c r="Y40" s="224">
        <f t="shared" si="8"/>
        <v>0</v>
      </c>
      <c r="Z40" s="224">
        <f t="shared" si="8"/>
        <v>0</v>
      </c>
      <c r="AA40" s="224">
        <f t="shared" si="8"/>
        <v>0</v>
      </c>
      <c r="AB40" s="224">
        <f t="shared" si="8"/>
        <v>0</v>
      </c>
      <c r="AC40" s="224">
        <f t="shared" si="8"/>
        <v>2</v>
      </c>
      <c r="AD40" s="224">
        <f t="shared" si="8"/>
        <v>3</v>
      </c>
    </row>
    <row r="41" spans="1:30" ht="12.75" customHeight="1">
      <c r="A41" s="369" t="s">
        <v>87</v>
      </c>
      <c r="B41" s="370"/>
      <c r="C41" s="114"/>
      <c r="D41" s="115"/>
      <c r="E41" s="115"/>
      <c r="F41" s="114"/>
      <c r="G41" s="115"/>
      <c r="H41" s="115"/>
      <c r="I41" s="114"/>
      <c r="J41" s="115"/>
      <c r="K41" s="115"/>
      <c r="L41" s="116"/>
      <c r="M41" s="116"/>
      <c r="N41" s="320"/>
      <c r="O41" s="320"/>
      <c r="P41" s="320"/>
      <c r="Q41" s="320"/>
      <c r="R41" s="320"/>
      <c r="S41" s="320"/>
      <c r="T41" s="321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</row>
    <row r="42" spans="1:30" ht="12.75" customHeight="1">
      <c r="A42" s="119" t="s">
        <v>89</v>
      </c>
      <c r="B42" s="113">
        <v>38.46</v>
      </c>
      <c r="C42" s="114">
        <v>50</v>
      </c>
      <c r="D42" s="115">
        <v>74</v>
      </c>
      <c r="E42" s="115">
        <v>1.9</v>
      </c>
      <c r="F42" s="114">
        <v>5</v>
      </c>
      <c r="G42" s="115">
        <v>10</v>
      </c>
      <c r="H42" s="115">
        <v>0</v>
      </c>
      <c r="I42" s="114">
        <v>0</v>
      </c>
      <c r="J42" s="115">
        <v>0</v>
      </c>
      <c r="K42" s="115">
        <v>0</v>
      </c>
      <c r="L42" s="116">
        <v>2</v>
      </c>
      <c r="M42" s="116">
        <v>3</v>
      </c>
      <c r="N42" s="320"/>
      <c r="O42" s="320"/>
      <c r="P42" s="320"/>
      <c r="Q42" s="320"/>
      <c r="R42" s="320"/>
      <c r="S42" s="320"/>
      <c r="T42" s="321"/>
      <c r="U42" s="115">
        <v>4</v>
      </c>
      <c r="V42" s="117">
        <f>100*U42/D42</f>
        <v>5.4054054054054053</v>
      </c>
      <c r="W42" s="115">
        <v>4</v>
      </c>
      <c r="X42" s="115">
        <v>5.4</v>
      </c>
      <c r="Y42" s="115">
        <v>0</v>
      </c>
      <c r="Z42" s="115">
        <v>0</v>
      </c>
      <c r="AA42" s="115">
        <v>0</v>
      </c>
      <c r="AB42" s="115">
        <v>0</v>
      </c>
      <c r="AC42" s="115">
        <v>3</v>
      </c>
      <c r="AD42" s="115">
        <v>1</v>
      </c>
    </row>
    <row r="43" spans="1:30" ht="12.75" customHeight="1">
      <c r="A43" s="119" t="s">
        <v>35</v>
      </c>
      <c r="B43" s="25">
        <v>29.5</v>
      </c>
      <c r="C43" s="114">
        <v>15</v>
      </c>
      <c r="D43" s="115">
        <v>20</v>
      </c>
      <c r="E43" s="14">
        <v>0.7</v>
      </c>
      <c r="F43" s="114">
        <v>1</v>
      </c>
      <c r="G43" s="115">
        <v>6.7</v>
      </c>
      <c r="H43" s="115">
        <v>0</v>
      </c>
      <c r="I43" s="114">
        <v>0</v>
      </c>
      <c r="J43" s="115">
        <v>0</v>
      </c>
      <c r="K43" s="115">
        <v>0</v>
      </c>
      <c r="L43" s="116">
        <v>0</v>
      </c>
      <c r="M43" s="116">
        <v>1</v>
      </c>
      <c r="N43" s="320"/>
      <c r="O43" s="320"/>
      <c r="P43" s="320"/>
      <c r="Q43" s="320"/>
      <c r="R43" s="320"/>
      <c r="S43" s="320"/>
      <c r="T43" s="321"/>
      <c r="U43" s="115">
        <v>0</v>
      </c>
      <c r="V43" s="117">
        <v>0</v>
      </c>
      <c r="W43" s="115">
        <v>0</v>
      </c>
      <c r="X43" s="115">
        <v>0</v>
      </c>
      <c r="Y43" s="115">
        <v>0</v>
      </c>
      <c r="Z43" s="115">
        <v>0</v>
      </c>
      <c r="AA43" s="115">
        <v>0</v>
      </c>
      <c r="AB43" s="115">
        <v>0</v>
      </c>
      <c r="AC43" s="115">
        <v>0</v>
      </c>
      <c r="AD43" s="115">
        <v>0</v>
      </c>
    </row>
    <row r="44" spans="1:30" ht="12">
      <c r="A44" s="119" t="s">
        <v>88</v>
      </c>
      <c r="B44" s="113">
        <v>38.799999999999997</v>
      </c>
      <c r="C44" s="114">
        <v>5</v>
      </c>
      <c r="D44" s="115">
        <v>6</v>
      </c>
      <c r="E44" s="115">
        <v>0.15</v>
      </c>
      <c r="F44" s="114">
        <v>0</v>
      </c>
      <c r="G44" s="115">
        <v>0</v>
      </c>
      <c r="H44" s="115">
        <v>0</v>
      </c>
      <c r="I44" s="114">
        <v>0</v>
      </c>
      <c r="J44" s="115">
        <v>0</v>
      </c>
      <c r="K44" s="115">
        <v>0</v>
      </c>
      <c r="L44" s="116">
        <v>0</v>
      </c>
      <c r="M44" s="116">
        <v>0</v>
      </c>
      <c r="N44" s="320">
        <v>0</v>
      </c>
      <c r="O44" s="320">
        <v>0</v>
      </c>
      <c r="P44" s="320">
        <v>0</v>
      </c>
      <c r="Q44" s="320">
        <v>0</v>
      </c>
      <c r="R44" s="320">
        <v>0</v>
      </c>
      <c r="S44" s="320">
        <v>0</v>
      </c>
      <c r="T44" s="321">
        <v>0</v>
      </c>
      <c r="U44" s="115">
        <v>0</v>
      </c>
      <c r="V44" s="117">
        <f>100*U44/D44</f>
        <v>0</v>
      </c>
      <c r="W44" s="115">
        <v>0</v>
      </c>
      <c r="X44" s="115">
        <v>0</v>
      </c>
      <c r="Y44" s="115">
        <v>0</v>
      </c>
      <c r="Z44" s="115">
        <v>0</v>
      </c>
      <c r="AA44" s="115">
        <v>0</v>
      </c>
      <c r="AB44" s="115">
        <v>0</v>
      </c>
      <c r="AC44" s="115">
        <v>0</v>
      </c>
      <c r="AD44" s="115">
        <v>0</v>
      </c>
    </row>
    <row r="45" spans="1:30" ht="12" customHeight="1">
      <c r="A45" s="228" t="s">
        <v>28</v>
      </c>
      <c r="B45" s="223">
        <f>SUM(B42:B44)</f>
        <v>106.76</v>
      </c>
      <c r="C45" s="225">
        <f>SUM(C42:C44)</f>
        <v>70</v>
      </c>
      <c r="D45" s="226">
        <f>SUM(D42:D44)</f>
        <v>100</v>
      </c>
      <c r="E45" s="226">
        <v>6.6</v>
      </c>
      <c r="F45" s="225">
        <f>SUM(F42:F44)</f>
        <v>6</v>
      </c>
      <c r="G45" s="226">
        <v>7.2</v>
      </c>
      <c r="H45" s="226">
        <v>0</v>
      </c>
      <c r="I45" s="225">
        <f>SUM(I42:I44)</f>
        <v>0</v>
      </c>
      <c r="J45" s="226">
        <v>0</v>
      </c>
      <c r="K45" s="226">
        <v>0</v>
      </c>
      <c r="L45" s="225">
        <f>SUM(L42:L44)</f>
        <v>2</v>
      </c>
      <c r="M45" s="225">
        <f>SUM(M42:M44)</f>
        <v>4</v>
      </c>
      <c r="N45" s="326">
        <v>5</v>
      </c>
      <c r="O45" s="324">
        <v>0</v>
      </c>
      <c r="P45" s="324">
        <v>0</v>
      </c>
      <c r="Q45" s="324">
        <v>0</v>
      </c>
      <c r="R45" s="326">
        <f>SUM(R42:R44)</f>
        <v>0</v>
      </c>
      <c r="S45" s="324">
        <v>1</v>
      </c>
      <c r="T45" s="325">
        <v>60</v>
      </c>
      <c r="U45" s="225">
        <f>SUM(U42:U44)</f>
        <v>4</v>
      </c>
      <c r="V45" s="227">
        <f>100*U45/D45</f>
        <v>4</v>
      </c>
      <c r="W45" s="225">
        <f>SUM(W42:W44)</f>
        <v>4</v>
      </c>
      <c r="X45" s="226">
        <v>8.6999999999999993</v>
      </c>
      <c r="Y45" s="226">
        <v>0</v>
      </c>
      <c r="Z45" s="225">
        <f>SUM(Z42:Z44)</f>
        <v>0</v>
      </c>
      <c r="AA45" s="226">
        <v>0</v>
      </c>
      <c r="AB45" s="226">
        <v>0</v>
      </c>
      <c r="AC45" s="225">
        <f>SUM(AC42:AC44)</f>
        <v>3</v>
      </c>
      <c r="AD45" s="225">
        <f>SUM(AD42:AD44)</f>
        <v>1</v>
      </c>
    </row>
    <row r="46" spans="1:30" ht="14.25" customHeight="1">
      <c r="A46" s="369" t="s">
        <v>99</v>
      </c>
      <c r="B46" s="370"/>
      <c r="C46" s="114"/>
      <c r="D46" s="115"/>
      <c r="E46" s="115"/>
      <c r="F46" s="114"/>
      <c r="G46" s="115"/>
      <c r="H46" s="115"/>
      <c r="I46" s="114"/>
      <c r="J46" s="115"/>
      <c r="K46" s="115"/>
      <c r="L46" s="116"/>
      <c r="M46" s="116"/>
      <c r="N46" s="320"/>
      <c r="O46" s="320"/>
      <c r="P46" s="320"/>
      <c r="Q46" s="320"/>
      <c r="R46" s="320"/>
      <c r="S46" s="320"/>
      <c r="T46" s="321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</row>
    <row r="47" spans="1:30" ht="18" customHeight="1">
      <c r="A47" s="119" t="s">
        <v>102</v>
      </c>
      <c r="B47" s="113">
        <v>21.1</v>
      </c>
      <c r="C47" s="114">
        <v>61</v>
      </c>
      <c r="D47" s="115">
        <v>66</v>
      </c>
      <c r="E47" s="115">
        <v>3.12</v>
      </c>
      <c r="F47" s="114">
        <v>3</v>
      </c>
      <c r="G47" s="115">
        <v>4.5</v>
      </c>
      <c r="H47" s="115">
        <v>0</v>
      </c>
      <c r="I47" s="114">
        <v>0</v>
      </c>
      <c r="J47" s="115">
        <v>0</v>
      </c>
      <c r="K47" s="115">
        <v>0</v>
      </c>
      <c r="L47" s="116">
        <v>1</v>
      </c>
      <c r="M47" s="116">
        <v>2</v>
      </c>
      <c r="N47" s="320">
        <v>3</v>
      </c>
      <c r="O47" s="320">
        <v>0</v>
      </c>
      <c r="P47" s="320">
        <v>0</v>
      </c>
      <c r="Q47" s="320">
        <v>0</v>
      </c>
      <c r="R47" s="320">
        <v>1</v>
      </c>
      <c r="S47" s="320">
        <v>2</v>
      </c>
      <c r="T47" s="321">
        <v>100</v>
      </c>
      <c r="U47" s="115">
        <v>5</v>
      </c>
      <c r="V47" s="117">
        <v>7</v>
      </c>
      <c r="W47" s="115">
        <v>4</v>
      </c>
      <c r="X47" s="115">
        <v>6</v>
      </c>
      <c r="Y47" s="115">
        <v>0</v>
      </c>
      <c r="Z47" s="115">
        <v>0</v>
      </c>
      <c r="AA47" s="115">
        <v>0</v>
      </c>
      <c r="AB47" s="115">
        <v>0</v>
      </c>
      <c r="AC47" s="115">
        <v>2</v>
      </c>
      <c r="AD47" s="115">
        <v>2</v>
      </c>
    </row>
    <row r="48" spans="1:30" ht="12.75" customHeight="1">
      <c r="A48" s="228" t="s">
        <v>28</v>
      </c>
      <c r="B48" s="223">
        <f>SUM(B47)</f>
        <v>21.1</v>
      </c>
      <c r="C48" s="224">
        <f t="shared" ref="C48:AD48" si="9">SUM(C47)</f>
        <v>61</v>
      </c>
      <c r="D48" s="224">
        <f t="shared" si="9"/>
        <v>66</v>
      </c>
      <c r="E48" s="224">
        <f t="shared" si="9"/>
        <v>3.12</v>
      </c>
      <c r="F48" s="224">
        <f t="shared" si="9"/>
        <v>3</v>
      </c>
      <c r="G48" s="224">
        <f t="shared" si="9"/>
        <v>4.5</v>
      </c>
      <c r="H48" s="224">
        <f t="shared" si="9"/>
        <v>0</v>
      </c>
      <c r="I48" s="224">
        <f t="shared" si="9"/>
        <v>0</v>
      </c>
      <c r="J48" s="224">
        <f t="shared" si="9"/>
        <v>0</v>
      </c>
      <c r="K48" s="224">
        <f t="shared" si="9"/>
        <v>0</v>
      </c>
      <c r="L48" s="224">
        <f t="shared" si="9"/>
        <v>1</v>
      </c>
      <c r="M48" s="224">
        <f t="shared" si="9"/>
        <v>2</v>
      </c>
      <c r="N48" s="322">
        <f t="shared" si="9"/>
        <v>3</v>
      </c>
      <c r="O48" s="322">
        <f t="shared" si="9"/>
        <v>0</v>
      </c>
      <c r="P48" s="322">
        <f t="shared" si="9"/>
        <v>0</v>
      </c>
      <c r="Q48" s="322">
        <f t="shared" si="9"/>
        <v>0</v>
      </c>
      <c r="R48" s="322">
        <f t="shared" si="9"/>
        <v>1</v>
      </c>
      <c r="S48" s="322">
        <f t="shared" si="9"/>
        <v>2</v>
      </c>
      <c r="T48" s="323">
        <f t="shared" si="9"/>
        <v>100</v>
      </c>
      <c r="U48" s="224">
        <f t="shared" si="9"/>
        <v>5</v>
      </c>
      <c r="V48" s="224">
        <f t="shared" si="9"/>
        <v>7</v>
      </c>
      <c r="W48" s="224">
        <f t="shared" si="9"/>
        <v>4</v>
      </c>
      <c r="X48" s="224">
        <f t="shared" si="9"/>
        <v>6</v>
      </c>
      <c r="Y48" s="224">
        <f t="shared" si="9"/>
        <v>0</v>
      </c>
      <c r="Z48" s="224">
        <f t="shared" si="9"/>
        <v>0</v>
      </c>
      <c r="AA48" s="224">
        <f t="shared" si="9"/>
        <v>0</v>
      </c>
      <c r="AB48" s="224">
        <f t="shared" si="9"/>
        <v>0</v>
      </c>
      <c r="AC48" s="224">
        <f t="shared" si="9"/>
        <v>2</v>
      </c>
      <c r="AD48" s="224">
        <f t="shared" si="9"/>
        <v>2</v>
      </c>
    </row>
    <row r="49" spans="1:30" ht="15" customHeight="1">
      <c r="A49" s="369" t="s">
        <v>106</v>
      </c>
      <c r="B49" s="370"/>
      <c r="C49" s="114"/>
      <c r="D49" s="115"/>
      <c r="E49" s="115"/>
      <c r="F49" s="114"/>
      <c r="G49" s="115"/>
      <c r="H49" s="115"/>
      <c r="I49" s="114"/>
      <c r="J49" s="115"/>
      <c r="K49" s="115"/>
      <c r="L49" s="116"/>
      <c r="M49" s="116"/>
      <c r="N49" s="320"/>
      <c r="O49" s="320"/>
      <c r="P49" s="320"/>
      <c r="Q49" s="320"/>
      <c r="R49" s="320"/>
      <c r="S49" s="320"/>
      <c r="T49" s="320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</row>
    <row r="50" spans="1:30" ht="15" customHeight="1">
      <c r="A50" s="119" t="s">
        <v>107</v>
      </c>
      <c r="B50" s="113">
        <v>14</v>
      </c>
      <c r="C50" s="114">
        <v>164</v>
      </c>
      <c r="D50" s="115">
        <v>158</v>
      </c>
      <c r="E50" s="115">
        <v>11.3</v>
      </c>
      <c r="F50" s="114">
        <v>15</v>
      </c>
      <c r="G50" s="115">
        <v>9.1</v>
      </c>
      <c r="H50" s="115">
        <v>0</v>
      </c>
      <c r="I50" s="114">
        <v>2</v>
      </c>
      <c r="J50" s="115">
        <v>0</v>
      </c>
      <c r="K50" s="115">
        <v>0</v>
      </c>
      <c r="L50" s="116">
        <v>8</v>
      </c>
      <c r="M50" s="116">
        <v>5</v>
      </c>
      <c r="N50" s="320"/>
      <c r="O50" s="320"/>
      <c r="P50" s="320"/>
      <c r="Q50" s="320"/>
      <c r="R50" s="320"/>
      <c r="S50" s="320"/>
      <c r="T50" s="320"/>
      <c r="U50" s="115">
        <v>23</v>
      </c>
      <c r="V50" s="117">
        <v>14.6</v>
      </c>
      <c r="W50" s="115">
        <v>23</v>
      </c>
      <c r="X50" s="115">
        <v>14.6</v>
      </c>
      <c r="Y50" s="115">
        <v>0</v>
      </c>
      <c r="Z50" s="115">
        <v>3</v>
      </c>
      <c r="AA50" s="115">
        <v>0</v>
      </c>
      <c r="AB50" s="115">
        <v>0</v>
      </c>
      <c r="AC50" s="115">
        <v>10</v>
      </c>
      <c r="AD50" s="115">
        <v>10</v>
      </c>
    </row>
    <row r="51" spans="1:30" ht="13.5" customHeight="1">
      <c r="A51" s="228" t="s">
        <v>28</v>
      </c>
      <c r="B51" s="223">
        <f>SUM(B50)</f>
        <v>14</v>
      </c>
      <c r="C51" s="224">
        <f t="shared" ref="C51:AD51" si="10">SUM(C50)</f>
        <v>164</v>
      </c>
      <c r="D51" s="224">
        <f t="shared" si="10"/>
        <v>158</v>
      </c>
      <c r="E51" s="224">
        <f t="shared" si="10"/>
        <v>11.3</v>
      </c>
      <c r="F51" s="224">
        <f t="shared" si="10"/>
        <v>15</v>
      </c>
      <c r="G51" s="224">
        <f t="shared" si="10"/>
        <v>9.1</v>
      </c>
      <c r="H51" s="224">
        <f t="shared" si="10"/>
        <v>0</v>
      </c>
      <c r="I51" s="224">
        <f t="shared" si="10"/>
        <v>2</v>
      </c>
      <c r="J51" s="224">
        <f t="shared" si="10"/>
        <v>0</v>
      </c>
      <c r="K51" s="224">
        <f t="shared" si="10"/>
        <v>0</v>
      </c>
      <c r="L51" s="224">
        <f t="shared" si="10"/>
        <v>8</v>
      </c>
      <c r="M51" s="224">
        <f t="shared" si="10"/>
        <v>5</v>
      </c>
      <c r="N51" s="322">
        <f t="shared" si="10"/>
        <v>0</v>
      </c>
      <c r="O51" s="322">
        <f t="shared" si="10"/>
        <v>0</v>
      </c>
      <c r="P51" s="322">
        <f t="shared" si="10"/>
        <v>0</v>
      </c>
      <c r="Q51" s="322">
        <f t="shared" si="10"/>
        <v>0</v>
      </c>
      <c r="R51" s="322">
        <f t="shared" si="10"/>
        <v>0</v>
      </c>
      <c r="S51" s="322">
        <f t="shared" si="10"/>
        <v>0</v>
      </c>
      <c r="T51" s="322">
        <f t="shared" si="10"/>
        <v>0</v>
      </c>
      <c r="U51" s="224">
        <f t="shared" si="10"/>
        <v>23</v>
      </c>
      <c r="V51" s="224">
        <f t="shared" si="10"/>
        <v>14.6</v>
      </c>
      <c r="W51" s="224">
        <f t="shared" si="10"/>
        <v>23</v>
      </c>
      <c r="X51" s="224">
        <f t="shared" si="10"/>
        <v>14.6</v>
      </c>
      <c r="Y51" s="224">
        <f t="shared" si="10"/>
        <v>0</v>
      </c>
      <c r="Z51" s="224">
        <f t="shared" si="10"/>
        <v>3</v>
      </c>
      <c r="AA51" s="224">
        <f t="shared" si="10"/>
        <v>0</v>
      </c>
      <c r="AB51" s="224">
        <f t="shared" si="10"/>
        <v>0</v>
      </c>
      <c r="AC51" s="224">
        <f t="shared" si="10"/>
        <v>10</v>
      </c>
      <c r="AD51" s="224">
        <f t="shared" si="10"/>
        <v>10</v>
      </c>
    </row>
    <row r="52" spans="1:30" ht="15.75" customHeight="1">
      <c r="A52" s="369" t="s">
        <v>115</v>
      </c>
      <c r="B52" s="370"/>
      <c r="C52" s="114"/>
      <c r="D52" s="115"/>
      <c r="E52" s="115"/>
      <c r="F52" s="114"/>
      <c r="G52" s="115"/>
      <c r="H52" s="115"/>
      <c r="I52" s="114"/>
      <c r="J52" s="115"/>
      <c r="K52" s="115"/>
      <c r="L52" s="116"/>
      <c r="M52" s="116"/>
      <c r="N52" s="320"/>
      <c r="O52" s="320"/>
      <c r="P52" s="320"/>
      <c r="Q52" s="320"/>
      <c r="R52" s="320"/>
      <c r="S52" s="320"/>
      <c r="T52" s="320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</row>
    <row r="53" spans="1:30" ht="14.25" customHeight="1">
      <c r="A53" s="119" t="s">
        <v>116</v>
      </c>
      <c r="B53" s="113">
        <v>35</v>
      </c>
      <c r="C53" s="114">
        <v>3</v>
      </c>
      <c r="D53" s="115">
        <v>11</v>
      </c>
      <c r="E53" s="115"/>
      <c r="F53" s="114">
        <v>0</v>
      </c>
      <c r="G53" s="115">
        <v>0</v>
      </c>
      <c r="H53" s="115">
        <v>0</v>
      </c>
      <c r="I53" s="114">
        <v>0</v>
      </c>
      <c r="J53" s="115">
        <v>0</v>
      </c>
      <c r="K53" s="115">
        <v>0</v>
      </c>
      <c r="L53" s="116">
        <v>0</v>
      </c>
      <c r="M53" s="116">
        <v>0</v>
      </c>
      <c r="N53" s="320">
        <v>0</v>
      </c>
      <c r="O53" s="320">
        <v>0</v>
      </c>
      <c r="P53" s="320">
        <v>0</v>
      </c>
      <c r="Q53" s="320">
        <v>0</v>
      </c>
      <c r="R53" s="320">
        <v>0</v>
      </c>
      <c r="S53" s="320">
        <v>0</v>
      </c>
      <c r="T53" s="320">
        <v>0</v>
      </c>
      <c r="U53" s="115">
        <v>0</v>
      </c>
      <c r="V53" s="115">
        <v>0</v>
      </c>
      <c r="W53" s="115">
        <v>0</v>
      </c>
      <c r="X53" s="115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0</v>
      </c>
      <c r="AD53" s="115">
        <v>0</v>
      </c>
    </row>
    <row r="54" spans="1:30" ht="18" customHeight="1">
      <c r="A54" s="228" t="s">
        <v>28</v>
      </c>
      <c r="B54" s="225">
        <f>SUM(B53)</f>
        <v>35</v>
      </c>
      <c r="C54" s="225">
        <f>SUM(C53)</f>
        <v>3</v>
      </c>
      <c r="D54" s="225">
        <f t="shared" ref="D54:AD54" si="11">SUM(D53)</f>
        <v>11</v>
      </c>
      <c r="E54" s="225">
        <f t="shared" si="11"/>
        <v>0</v>
      </c>
      <c r="F54" s="225">
        <f t="shared" si="11"/>
        <v>0</v>
      </c>
      <c r="G54" s="225">
        <f t="shared" si="11"/>
        <v>0</v>
      </c>
      <c r="H54" s="225">
        <f t="shared" si="11"/>
        <v>0</v>
      </c>
      <c r="I54" s="225">
        <f t="shared" si="11"/>
        <v>0</v>
      </c>
      <c r="J54" s="225">
        <f t="shared" si="11"/>
        <v>0</v>
      </c>
      <c r="K54" s="225">
        <f t="shared" si="11"/>
        <v>0</v>
      </c>
      <c r="L54" s="225">
        <f t="shared" si="11"/>
        <v>0</v>
      </c>
      <c r="M54" s="225">
        <f t="shared" si="11"/>
        <v>0</v>
      </c>
      <c r="N54" s="326">
        <f t="shared" si="11"/>
        <v>0</v>
      </c>
      <c r="O54" s="326">
        <f t="shared" si="11"/>
        <v>0</v>
      </c>
      <c r="P54" s="326">
        <f t="shared" si="11"/>
        <v>0</v>
      </c>
      <c r="Q54" s="326">
        <f t="shared" si="11"/>
        <v>0</v>
      </c>
      <c r="R54" s="326">
        <f t="shared" si="11"/>
        <v>0</v>
      </c>
      <c r="S54" s="326">
        <f t="shared" si="11"/>
        <v>0</v>
      </c>
      <c r="T54" s="326">
        <f t="shared" si="11"/>
        <v>0</v>
      </c>
      <c r="U54" s="225">
        <f t="shared" si="11"/>
        <v>0</v>
      </c>
      <c r="V54" s="225">
        <f t="shared" si="11"/>
        <v>0</v>
      </c>
      <c r="W54" s="225">
        <f t="shared" si="11"/>
        <v>0</v>
      </c>
      <c r="X54" s="225">
        <f t="shared" si="11"/>
        <v>0</v>
      </c>
      <c r="Y54" s="225">
        <f t="shared" si="11"/>
        <v>0</v>
      </c>
      <c r="Z54" s="225">
        <f t="shared" si="11"/>
        <v>0</v>
      </c>
      <c r="AA54" s="225">
        <f t="shared" si="11"/>
        <v>0</v>
      </c>
      <c r="AB54" s="225">
        <f t="shared" si="11"/>
        <v>0</v>
      </c>
      <c r="AC54" s="225">
        <f t="shared" si="11"/>
        <v>0</v>
      </c>
      <c r="AD54" s="114">
        <f t="shared" si="11"/>
        <v>0</v>
      </c>
    </row>
    <row r="55" spans="1:30" ht="17.25" customHeight="1">
      <c r="A55" s="369" t="s">
        <v>118</v>
      </c>
      <c r="B55" s="370"/>
      <c r="C55" s="114"/>
      <c r="D55" s="115"/>
      <c r="E55" s="115"/>
      <c r="F55" s="114"/>
      <c r="G55" s="115"/>
      <c r="H55" s="115"/>
      <c r="I55" s="114"/>
      <c r="J55" s="115"/>
      <c r="K55" s="115"/>
      <c r="L55" s="116"/>
      <c r="M55" s="116"/>
      <c r="N55" s="320"/>
      <c r="O55" s="320"/>
      <c r="P55" s="320"/>
      <c r="Q55" s="320"/>
      <c r="R55" s="320"/>
      <c r="S55" s="320"/>
      <c r="T55" s="320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</row>
    <row r="56" spans="1:30" ht="16.5" customHeight="1">
      <c r="A56" s="119" t="s">
        <v>186</v>
      </c>
      <c r="B56" s="113">
        <v>14</v>
      </c>
      <c r="C56" s="114">
        <v>1</v>
      </c>
      <c r="D56" s="115">
        <v>5</v>
      </c>
      <c r="E56" s="115">
        <v>0.36</v>
      </c>
      <c r="F56" s="114">
        <v>0</v>
      </c>
      <c r="G56" s="115">
        <v>0</v>
      </c>
      <c r="H56" s="115">
        <v>0</v>
      </c>
      <c r="I56" s="114">
        <v>0</v>
      </c>
      <c r="J56" s="115">
        <v>0</v>
      </c>
      <c r="K56" s="115">
        <v>0</v>
      </c>
      <c r="L56" s="116">
        <v>0</v>
      </c>
      <c r="M56" s="116">
        <v>0</v>
      </c>
      <c r="N56" s="320">
        <v>0</v>
      </c>
      <c r="O56" s="320">
        <v>0</v>
      </c>
      <c r="P56" s="320">
        <v>0</v>
      </c>
      <c r="Q56" s="320">
        <v>0</v>
      </c>
      <c r="R56" s="320">
        <v>0</v>
      </c>
      <c r="S56" s="320">
        <v>0</v>
      </c>
      <c r="T56" s="320">
        <v>0</v>
      </c>
      <c r="U56" s="115">
        <v>0</v>
      </c>
      <c r="V56" s="115">
        <v>0</v>
      </c>
      <c r="W56" s="115">
        <v>0</v>
      </c>
      <c r="X56" s="115">
        <v>0</v>
      </c>
      <c r="Y56" s="115">
        <v>0</v>
      </c>
      <c r="Z56" s="115">
        <v>0</v>
      </c>
      <c r="AA56" s="115">
        <v>0</v>
      </c>
      <c r="AB56" s="115">
        <v>0</v>
      </c>
      <c r="AC56" s="115">
        <v>0</v>
      </c>
      <c r="AD56" s="115">
        <v>0</v>
      </c>
    </row>
    <row r="57" spans="1:30" ht="16.5" customHeight="1">
      <c r="A57" s="228" t="s">
        <v>28</v>
      </c>
      <c r="B57" s="223">
        <v>8.4</v>
      </c>
      <c r="C57" s="225">
        <v>1</v>
      </c>
      <c r="D57" s="226">
        <v>5</v>
      </c>
      <c r="E57" s="226">
        <v>0.36</v>
      </c>
      <c r="F57" s="225">
        <v>0</v>
      </c>
      <c r="G57" s="226">
        <v>0</v>
      </c>
      <c r="H57" s="226">
        <v>0</v>
      </c>
      <c r="I57" s="225">
        <v>0</v>
      </c>
      <c r="J57" s="226">
        <v>0</v>
      </c>
      <c r="K57" s="226">
        <v>0</v>
      </c>
      <c r="L57" s="224">
        <v>0</v>
      </c>
      <c r="M57" s="224">
        <v>0</v>
      </c>
      <c r="N57" s="324">
        <v>0</v>
      </c>
      <c r="O57" s="324">
        <v>0</v>
      </c>
      <c r="P57" s="324">
        <v>0</v>
      </c>
      <c r="Q57" s="324">
        <v>0</v>
      </c>
      <c r="R57" s="324">
        <v>0</v>
      </c>
      <c r="S57" s="324">
        <v>0</v>
      </c>
      <c r="T57" s="324">
        <v>0</v>
      </c>
      <c r="U57" s="226">
        <v>0</v>
      </c>
      <c r="V57" s="226">
        <v>0</v>
      </c>
      <c r="W57" s="226">
        <v>0</v>
      </c>
      <c r="X57" s="226">
        <v>0</v>
      </c>
      <c r="Y57" s="226">
        <v>0</v>
      </c>
      <c r="Z57" s="226">
        <v>0</v>
      </c>
      <c r="AA57" s="226">
        <v>0</v>
      </c>
      <c r="AB57" s="226">
        <v>0</v>
      </c>
      <c r="AC57" s="226">
        <v>0</v>
      </c>
      <c r="AD57" s="226">
        <v>0</v>
      </c>
    </row>
    <row r="58" spans="1:30" ht="16.5" customHeight="1">
      <c r="A58" s="369" t="s">
        <v>132</v>
      </c>
      <c r="B58" s="370"/>
      <c r="C58" s="114"/>
      <c r="D58" s="115"/>
      <c r="E58" s="115"/>
      <c r="F58" s="114"/>
      <c r="G58" s="115"/>
      <c r="H58" s="115"/>
      <c r="I58" s="114"/>
      <c r="J58" s="115"/>
      <c r="K58" s="115"/>
      <c r="L58" s="116"/>
      <c r="M58" s="116"/>
      <c r="N58" s="320"/>
      <c r="O58" s="320"/>
      <c r="P58" s="320"/>
      <c r="Q58" s="320"/>
      <c r="R58" s="320"/>
      <c r="S58" s="320"/>
      <c r="T58" s="320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</row>
    <row r="59" spans="1:30" ht="15" customHeight="1">
      <c r="A59" s="119" t="s">
        <v>45</v>
      </c>
      <c r="B59" s="113">
        <v>22.8</v>
      </c>
      <c r="C59" s="114">
        <v>3</v>
      </c>
      <c r="D59" s="115">
        <v>5</v>
      </c>
      <c r="E59" s="115">
        <v>0.22</v>
      </c>
      <c r="F59" s="114">
        <v>0</v>
      </c>
      <c r="G59" s="115">
        <v>0</v>
      </c>
      <c r="H59" s="115">
        <v>0</v>
      </c>
      <c r="I59" s="114">
        <v>0</v>
      </c>
      <c r="J59" s="115">
        <v>0</v>
      </c>
      <c r="K59" s="115">
        <v>0</v>
      </c>
      <c r="L59" s="116">
        <v>0</v>
      </c>
      <c r="M59" s="116">
        <v>0</v>
      </c>
      <c r="N59" s="320">
        <v>0</v>
      </c>
      <c r="O59" s="320">
        <v>0</v>
      </c>
      <c r="P59" s="320">
        <v>0</v>
      </c>
      <c r="Q59" s="320">
        <v>0</v>
      </c>
      <c r="R59" s="320">
        <v>0</v>
      </c>
      <c r="S59" s="320">
        <v>0</v>
      </c>
      <c r="T59" s="320">
        <v>0</v>
      </c>
      <c r="U59" s="115">
        <v>0</v>
      </c>
      <c r="V59" s="115">
        <v>0</v>
      </c>
      <c r="W59" s="115">
        <v>0</v>
      </c>
      <c r="X59" s="115">
        <v>0</v>
      </c>
      <c r="Y59" s="115">
        <v>0</v>
      </c>
      <c r="Z59" s="115">
        <v>0</v>
      </c>
      <c r="AA59" s="115">
        <v>0</v>
      </c>
      <c r="AB59" s="115">
        <v>0</v>
      </c>
      <c r="AC59" s="115">
        <v>0</v>
      </c>
      <c r="AD59" s="115">
        <v>0</v>
      </c>
    </row>
    <row r="60" spans="1:30" ht="18" customHeight="1">
      <c r="A60" s="228" t="s">
        <v>28</v>
      </c>
      <c r="B60" s="223">
        <f>B59</f>
        <v>22.8</v>
      </c>
      <c r="C60" s="224">
        <f t="shared" ref="C60:AD60" si="12">C59</f>
        <v>3</v>
      </c>
      <c r="D60" s="224">
        <f t="shared" si="12"/>
        <v>5</v>
      </c>
      <c r="E60" s="224">
        <f t="shared" si="12"/>
        <v>0.22</v>
      </c>
      <c r="F60" s="224">
        <f t="shared" si="12"/>
        <v>0</v>
      </c>
      <c r="G60" s="224">
        <f t="shared" si="12"/>
        <v>0</v>
      </c>
      <c r="H60" s="224">
        <f t="shared" si="12"/>
        <v>0</v>
      </c>
      <c r="I60" s="224">
        <f t="shared" si="12"/>
        <v>0</v>
      </c>
      <c r="J60" s="224">
        <f t="shared" si="12"/>
        <v>0</v>
      </c>
      <c r="K60" s="224">
        <f t="shared" si="12"/>
        <v>0</v>
      </c>
      <c r="L60" s="224">
        <f t="shared" si="12"/>
        <v>0</v>
      </c>
      <c r="M60" s="224">
        <f t="shared" si="12"/>
        <v>0</v>
      </c>
      <c r="N60" s="322">
        <f t="shared" si="12"/>
        <v>0</v>
      </c>
      <c r="O60" s="322">
        <f t="shared" si="12"/>
        <v>0</v>
      </c>
      <c r="P60" s="322">
        <f t="shared" si="12"/>
        <v>0</v>
      </c>
      <c r="Q60" s="322">
        <f t="shared" si="12"/>
        <v>0</v>
      </c>
      <c r="R60" s="322">
        <f t="shared" si="12"/>
        <v>0</v>
      </c>
      <c r="S60" s="322">
        <f t="shared" si="12"/>
        <v>0</v>
      </c>
      <c r="T60" s="322">
        <f t="shared" si="12"/>
        <v>0</v>
      </c>
      <c r="U60" s="224">
        <f t="shared" si="12"/>
        <v>0</v>
      </c>
      <c r="V60" s="224">
        <f t="shared" si="12"/>
        <v>0</v>
      </c>
      <c r="W60" s="224">
        <f t="shared" si="12"/>
        <v>0</v>
      </c>
      <c r="X60" s="224">
        <f t="shared" si="12"/>
        <v>0</v>
      </c>
      <c r="Y60" s="224">
        <f t="shared" si="12"/>
        <v>0</v>
      </c>
      <c r="Z60" s="224">
        <f t="shared" si="12"/>
        <v>0</v>
      </c>
      <c r="AA60" s="224">
        <f t="shared" si="12"/>
        <v>0</v>
      </c>
      <c r="AB60" s="224">
        <f t="shared" si="12"/>
        <v>0</v>
      </c>
      <c r="AC60" s="224">
        <f t="shared" si="12"/>
        <v>0</v>
      </c>
      <c r="AD60" s="224">
        <f t="shared" si="12"/>
        <v>0</v>
      </c>
    </row>
    <row r="61" spans="1:30" ht="14.25" customHeight="1">
      <c r="A61" s="369" t="s">
        <v>122</v>
      </c>
      <c r="B61" s="370"/>
      <c r="C61" s="114"/>
      <c r="D61" s="115"/>
      <c r="E61" s="115"/>
      <c r="F61" s="114"/>
      <c r="G61" s="115"/>
      <c r="H61" s="115"/>
      <c r="I61" s="114"/>
      <c r="J61" s="115"/>
      <c r="K61" s="115"/>
      <c r="L61" s="116"/>
      <c r="M61" s="116"/>
      <c r="N61" s="320"/>
      <c r="O61" s="320"/>
      <c r="P61" s="320"/>
      <c r="Q61" s="320"/>
      <c r="R61" s="320"/>
      <c r="S61" s="320"/>
      <c r="T61" s="320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</row>
    <row r="62" spans="1:30" ht="16.5" customHeight="1">
      <c r="A62" s="119" t="s">
        <v>124</v>
      </c>
      <c r="B62" s="113">
        <v>22.11</v>
      </c>
      <c r="C62" s="114">
        <v>24</v>
      </c>
      <c r="D62" s="115">
        <v>63</v>
      </c>
      <c r="E62" s="115">
        <v>2.8</v>
      </c>
      <c r="F62" s="114">
        <v>1</v>
      </c>
      <c r="G62" s="115">
        <v>4.0999999999999996</v>
      </c>
      <c r="H62" s="115">
        <v>0</v>
      </c>
      <c r="I62" s="114">
        <v>0</v>
      </c>
      <c r="J62" s="115">
        <v>0</v>
      </c>
      <c r="K62" s="115">
        <v>0</v>
      </c>
      <c r="L62" s="116">
        <v>0</v>
      </c>
      <c r="M62" s="116">
        <v>1</v>
      </c>
      <c r="N62" s="320">
        <v>0</v>
      </c>
      <c r="O62" s="320">
        <v>0</v>
      </c>
      <c r="P62" s="320">
        <v>0</v>
      </c>
      <c r="Q62" s="320">
        <v>0</v>
      </c>
      <c r="R62" s="320">
        <v>0</v>
      </c>
      <c r="S62" s="320">
        <v>0</v>
      </c>
      <c r="T62" s="320">
        <v>0</v>
      </c>
      <c r="U62" s="115">
        <v>4</v>
      </c>
      <c r="V62" s="117">
        <v>6.3</v>
      </c>
      <c r="W62" s="115">
        <v>4</v>
      </c>
      <c r="X62" s="115">
        <v>6.3</v>
      </c>
      <c r="Y62" s="115">
        <v>0</v>
      </c>
      <c r="Z62" s="115">
        <v>0</v>
      </c>
      <c r="AA62" s="115">
        <v>0</v>
      </c>
      <c r="AB62" s="115">
        <v>0</v>
      </c>
      <c r="AC62" s="115">
        <v>3</v>
      </c>
      <c r="AD62" s="115">
        <v>1</v>
      </c>
    </row>
    <row r="63" spans="1:30" ht="15" customHeight="1" thickBot="1">
      <c r="A63" s="228" t="s">
        <v>28</v>
      </c>
      <c r="B63" s="229">
        <f>SUM(B62:B62)</f>
        <v>22.11</v>
      </c>
      <c r="C63" s="230">
        <f>SUM(C62:C62)</f>
        <v>24</v>
      </c>
      <c r="D63" s="231">
        <f>SUM(D62:D62)</f>
        <v>63</v>
      </c>
      <c r="E63" s="231">
        <v>4.5999999999999996</v>
      </c>
      <c r="F63" s="230">
        <f>SUM(F62:F62)</f>
        <v>1</v>
      </c>
      <c r="G63" s="231">
        <v>6.5</v>
      </c>
      <c r="H63" s="231">
        <v>0</v>
      </c>
      <c r="I63" s="230">
        <f>SUM(I62:I62)</f>
        <v>0</v>
      </c>
      <c r="J63" s="231">
        <v>0</v>
      </c>
      <c r="K63" s="231">
        <v>0</v>
      </c>
      <c r="L63" s="230">
        <f>SUM(L62:L62)</f>
        <v>0</v>
      </c>
      <c r="M63" s="230">
        <f>SUM(M62:M62)</f>
        <v>1</v>
      </c>
      <c r="N63" s="327">
        <v>4</v>
      </c>
      <c r="O63" s="327">
        <v>0</v>
      </c>
      <c r="P63" s="327">
        <v>0</v>
      </c>
      <c r="Q63" s="327">
        <v>0</v>
      </c>
      <c r="R63" s="327">
        <v>5</v>
      </c>
      <c r="S63" s="327">
        <v>0</v>
      </c>
      <c r="T63" s="327">
        <v>83.3</v>
      </c>
      <c r="U63" s="231">
        <f>SUM(U62:U62)</f>
        <v>4</v>
      </c>
      <c r="V63" s="232">
        <f>100*U63/D63</f>
        <v>6.3492063492063489</v>
      </c>
      <c r="W63" s="231">
        <f>SUM(W62:W62)</f>
        <v>4</v>
      </c>
      <c r="X63" s="231">
        <v>7</v>
      </c>
      <c r="Y63" s="231">
        <v>0</v>
      </c>
      <c r="Z63" s="231">
        <f>SUM(Z62:Z62)</f>
        <v>0</v>
      </c>
      <c r="AA63" s="231">
        <f>SUM(AA62:AA62)</f>
        <v>0</v>
      </c>
      <c r="AB63" s="231">
        <f>SUM(AB62:AB62)</f>
        <v>0</v>
      </c>
      <c r="AC63" s="231">
        <f>SUM(AC62:AC62)</f>
        <v>3</v>
      </c>
      <c r="AD63" s="231">
        <f>SUM(AD62:AD62)</f>
        <v>1</v>
      </c>
    </row>
    <row r="64" spans="1:30" ht="18.75" customHeight="1" thickBot="1">
      <c r="A64" s="233" t="s">
        <v>126</v>
      </c>
      <c r="B64" s="234">
        <f>B63+B54+B51+B48+B45+B40+B36+B32+B29+B26+B23+B20+B13+B60</f>
        <v>605.7700000000001</v>
      </c>
      <c r="C64" s="235">
        <f>C63+C54+C51+C48+C45+C40+C36+C32+C29+C26+C23+C20+C13+C60</f>
        <v>1656</v>
      </c>
      <c r="D64" s="235">
        <f>D63+D54+D51+D48+D45+D40+D36+D32+D29+D26+D23+D20+D13+D60+D57</f>
        <v>1846</v>
      </c>
      <c r="E64" s="236">
        <f>D64/B64</f>
        <v>3.0473612097000506</v>
      </c>
      <c r="F64" s="235">
        <f>F63+F54+F51+F48+F45+F40+F36+F32+F29+F26+F23+F20+F13+F60</f>
        <v>192</v>
      </c>
      <c r="G64" s="237">
        <v>12.9</v>
      </c>
      <c r="H64" s="237">
        <v>0</v>
      </c>
      <c r="I64" s="235">
        <f>I63+I54+I51+I48+I45+I40+I36+I32+I29+I26+I23+I20+I13+I60</f>
        <v>24</v>
      </c>
      <c r="J64" s="237">
        <v>0</v>
      </c>
      <c r="K64" s="237">
        <v>0</v>
      </c>
      <c r="L64" s="235">
        <f t="shared" ref="L64:S64" si="13">L63+L54+L51+L48+L45+L40+L36+L32+L29+L26+L23+L20+L13+L60</f>
        <v>49</v>
      </c>
      <c r="M64" s="235">
        <f t="shared" si="13"/>
        <v>68</v>
      </c>
      <c r="N64" s="328">
        <f t="shared" si="13"/>
        <v>69</v>
      </c>
      <c r="O64" s="328">
        <f t="shared" si="13"/>
        <v>3</v>
      </c>
      <c r="P64" s="328">
        <f t="shared" si="13"/>
        <v>0</v>
      </c>
      <c r="Q64" s="328">
        <f t="shared" si="13"/>
        <v>0</v>
      </c>
      <c r="R64" s="328">
        <f t="shared" si="13"/>
        <v>6</v>
      </c>
      <c r="S64" s="328">
        <f t="shared" si="13"/>
        <v>3</v>
      </c>
      <c r="T64" s="329">
        <v>32.700000000000003</v>
      </c>
      <c r="U64" s="235">
        <f>U63+U54+U51+U48+U45+U40+U36+U32+U29+U26+U23+U20+U13+U60</f>
        <v>291</v>
      </c>
      <c r="V64" s="236">
        <f>100*U64/D64</f>
        <v>15.763813651137594</v>
      </c>
      <c r="W64" s="235">
        <f>W63+W54+W51+W48+W45+W40+W36+W32+W29+W26+W23+W20+W13+W60</f>
        <v>272</v>
      </c>
      <c r="X64" s="238">
        <v>11.6</v>
      </c>
      <c r="Y64" s="235">
        <f t="shared" ref="Y64:AD64" si="14">Y63+Y54+Y51+Y48+Y45+Y40+Y36+Y32+Y29+Y26+Y23+Y20+Y13+Y60</f>
        <v>0</v>
      </c>
      <c r="Z64" s="235">
        <f t="shared" si="14"/>
        <v>30</v>
      </c>
      <c r="AA64" s="235">
        <f t="shared" si="14"/>
        <v>0</v>
      </c>
      <c r="AB64" s="235">
        <f t="shared" si="14"/>
        <v>0</v>
      </c>
      <c r="AC64" s="235">
        <f t="shared" si="14"/>
        <v>181</v>
      </c>
      <c r="AD64" s="239">
        <f t="shared" si="14"/>
        <v>61</v>
      </c>
    </row>
    <row r="65" spans="1:30" ht="15.75" customHeight="1">
      <c r="A65" s="161"/>
      <c r="B65" s="162"/>
      <c r="C65" s="162"/>
      <c r="D65" s="162"/>
      <c r="E65" s="163"/>
      <c r="F65" s="162"/>
      <c r="G65" s="164"/>
      <c r="H65" s="164"/>
      <c r="I65" s="162"/>
      <c r="J65" s="164"/>
      <c r="K65" s="164"/>
      <c r="L65" s="162"/>
      <c r="M65" s="162"/>
      <c r="N65" s="162"/>
      <c r="O65" s="162"/>
      <c r="P65" s="162"/>
      <c r="Q65" s="162"/>
      <c r="R65" s="162"/>
      <c r="S65" s="162"/>
      <c r="T65" s="165"/>
      <c r="U65" s="162"/>
      <c r="V65" s="163"/>
      <c r="W65" s="162"/>
      <c r="X65" s="165"/>
      <c r="Y65" s="162"/>
      <c r="Z65" s="162"/>
      <c r="AA65" s="162"/>
      <c r="AB65" s="162"/>
      <c r="AC65" s="162"/>
      <c r="AD65" s="162"/>
    </row>
    <row r="66" spans="1:30" ht="28.5" customHeight="1">
      <c r="A66" s="372"/>
      <c r="B66" s="372"/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</row>
    <row r="68" spans="1:30" s="53" customFormat="1" ht="13.5" customHeight="1">
      <c r="B68" s="2"/>
      <c r="C68" s="2"/>
      <c r="D68" s="2"/>
      <c r="E68" s="8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30" s="53" customFormat="1" ht="27.75" customHeight="1">
      <c r="B69" s="2"/>
      <c r="C69" s="2"/>
      <c r="D69" s="2"/>
      <c r="E69" s="8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371"/>
      <c r="X69" s="371"/>
      <c r="Y69" s="371"/>
      <c r="Z69" s="371"/>
      <c r="AA69" s="371"/>
      <c r="AB69" s="371"/>
    </row>
    <row r="70" spans="1:30" ht="27.75" customHeight="1">
      <c r="B70" s="38"/>
      <c r="C70" s="38"/>
      <c r="D70" s="38"/>
      <c r="E70" s="50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</row>
  </sheetData>
  <mergeCells count="59">
    <mergeCell ref="A4:A8"/>
    <mergeCell ref="B4:B8"/>
    <mergeCell ref="C4:D6"/>
    <mergeCell ref="E4:E8"/>
    <mergeCell ref="C7:C8"/>
    <mergeCell ref="D7:D8"/>
    <mergeCell ref="U4:AD4"/>
    <mergeCell ref="F5:M5"/>
    <mergeCell ref="W5:AD5"/>
    <mergeCell ref="Y6:Y8"/>
    <mergeCell ref="U6:U8"/>
    <mergeCell ref="F4:T4"/>
    <mergeCell ref="W6:W8"/>
    <mergeCell ref="X6:X8"/>
    <mergeCell ref="V6:V8"/>
    <mergeCell ref="I7:L7"/>
    <mergeCell ref="Z6:AD6"/>
    <mergeCell ref="Z7:AC7"/>
    <mergeCell ref="AD7:AD8"/>
    <mergeCell ref="H6:H8"/>
    <mergeCell ref="I6:M6"/>
    <mergeCell ref="C1:U1"/>
    <mergeCell ref="E2:T2"/>
    <mergeCell ref="C3:V3"/>
    <mergeCell ref="T6:T8"/>
    <mergeCell ref="S7:S8"/>
    <mergeCell ref="X11:X12"/>
    <mergeCell ref="U11:U12"/>
    <mergeCell ref="W11:W12"/>
    <mergeCell ref="V11:V12"/>
    <mergeCell ref="N6:N8"/>
    <mergeCell ref="O6:S6"/>
    <mergeCell ref="F11:F12"/>
    <mergeCell ref="G11:G12"/>
    <mergeCell ref="H11:H12"/>
    <mergeCell ref="N5:T5"/>
    <mergeCell ref="U5:V5"/>
    <mergeCell ref="O7:R7"/>
    <mergeCell ref="M7:M8"/>
    <mergeCell ref="F6:F8"/>
    <mergeCell ref="G6:G8"/>
    <mergeCell ref="A10:B10"/>
    <mergeCell ref="A27:B27"/>
    <mergeCell ref="A33:B33"/>
    <mergeCell ref="A37:B37"/>
    <mergeCell ref="A30:B30"/>
    <mergeCell ref="A14:B14"/>
    <mergeCell ref="A21:B21"/>
    <mergeCell ref="A24:B24"/>
    <mergeCell ref="A12:E12"/>
    <mergeCell ref="A41:B41"/>
    <mergeCell ref="A46:B46"/>
    <mergeCell ref="W69:AB69"/>
    <mergeCell ref="A49:B49"/>
    <mergeCell ref="A52:B52"/>
    <mergeCell ref="A55:B55"/>
    <mergeCell ref="A58:B58"/>
    <mergeCell ref="A61:B61"/>
    <mergeCell ref="A66:AD66"/>
  </mergeCells>
  <phoneticPr fontId="19" type="noConversion"/>
  <pageMargins left="0.11811023622047245" right="0.11811023622047245" top="0.35433070866141736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E50"/>
  <sheetViews>
    <sheetView view="pageBreakPreview" topLeftCell="A8" zoomScaleNormal="100" workbookViewId="0">
      <pane ySplit="3" topLeftCell="A29" activePane="bottomLeft" state="frozenSplit"/>
      <selection activeCell="A8" sqref="A8"/>
      <selection pane="bottomLeft" activeCell="O31" sqref="O31:S33"/>
    </sheetView>
  </sheetViews>
  <sheetFormatPr defaultRowHeight="12.75"/>
  <cols>
    <col min="1" max="1" width="18" style="1" customWidth="1"/>
    <col min="2" max="2" width="8" style="1" customWidth="1"/>
    <col min="3" max="3" width="4.140625" style="1" customWidth="1"/>
    <col min="4" max="4" width="5.7109375" style="1" customWidth="1"/>
    <col min="5" max="5" width="8.140625" style="1" customWidth="1"/>
    <col min="6" max="6" width="4.5703125" style="1" customWidth="1"/>
    <col min="7" max="7" width="4.28515625" style="1" customWidth="1"/>
    <col min="8" max="8" width="3.5703125" style="1" customWidth="1"/>
    <col min="9" max="10" width="3.85546875" style="1" customWidth="1"/>
    <col min="11" max="11" width="3.42578125" style="1" customWidth="1"/>
    <col min="12" max="12" width="4.5703125" style="1" customWidth="1"/>
    <col min="13" max="13" width="3.7109375" style="1" customWidth="1"/>
    <col min="14" max="14" width="3.85546875" style="1" customWidth="1"/>
    <col min="15" max="16" width="4.140625" style="1" customWidth="1"/>
    <col min="17" max="17" width="3.42578125" style="1" customWidth="1"/>
    <col min="18" max="18" width="4" style="1" customWidth="1"/>
    <col min="19" max="19" width="3.28515625" style="1" customWidth="1"/>
    <col min="20" max="20" width="5.85546875" style="1" customWidth="1"/>
    <col min="21" max="21" width="3.85546875" style="1" customWidth="1"/>
    <col min="22" max="22" width="5.28515625" style="1" customWidth="1"/>
    <col min="23" max="23" width="4.42578125" style="1" customWidth="1"/>
    <col min="24" max="24" width="4.5703125" style="1" customWidth="1"/>
    <col min="25" max="25" width="3.7109375" style="1" customWidth="1"/>
    <col min="26" max="26" width="4.5703125" style="1" customWidth="1"/>
    <col min="27" max="27" width="4.140625" style="1" customWidth="1"/>
    <col min="28" max="28" width="3.140625" style="1" customWidth="1"/>
    <col min="29" max="29" width="4.42578125" style="1" customWidth="1"/>
    <col min="30" max="30" width="3.140625" style="1" customWidth="1"/>
    <col min="31" max="16384" width="9.140625" style="1"/>
  </cols>
  <sheetData>
    <row r="2" spans="1:30" s="2" customFormat="1">
      <c r="C2" s="431" t="s">
        <v>26</v>
      </c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30" s="2" customFormat="1" ht="15" customHeight="1">
      <c r="C3" s="86"/>
      <c r="D3" s="86"/>
      <c r="E3" s="431" t="s">
        <v>134</v>
      </c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86"/>
    </row>
    <row r="4" spans="1:30" s="2" customFormat="1" ht="21.75" customHeight="1" thickBot="1">
      <c r="C4" s="432" t="s">
        <v>27</v>
      </c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</row>
    <row r="5" spans="1:30" s="2" customFormat="1" ht="15" customHeight="1">
      <c r="A5" s="433" t="s">
        <v>2</v>
      </c>
      <c r="B5" s="436" t="s">
        <v>3</v>
      </c>
      <c r="C5" s="437" t="s">
        <v>4</v>
      </c>
      <c r="D5" s="438"/>
      <c r="E5" s="441" t="s">
        <v>5</v>
      </c>
      <c r="F5" s="424" t="s">
        <v>6</v>
      </c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6"/>
      <c r="U5" s="443" t="s">
        <v>18</v>
      </c>
      <c r="V5" s="444"/>
      <c r="W5" s="444"/>
      <c r="X5" s="444"/>
      <c r="Y5" s="444"/>
      <c r="Z5" s="444"/>
      <c r="AA5" s="444"/>
      <c r="AB5" s="444"/>
      <c r="AC5" s="444"/>
      <c r="AD5" s="445"/>
    </row>
    <row r="6" spans="1:30" s="2" customFormat="1" ht="77.25" customHeight="1">
      <c r="A6" s="434"/>
      <c r="B6" s="393"/>
      <c r="C6" s="403"/>
      <c r="D6" s="439"/>
      <c r="E6" s="408"/>
      <c r="F6" s="369" t="s">
        <v>7</v>
      </c>
      <c r="G6" s="373"/>
      <c r="H6" s="373"/>
      <c r="I6" s="373"/>
      <c r="J6" s="373"/>
      <c r="K6" s="373"/>
      <c r="L6" s="373"/>
      <c r="M6" s="370"/>
      <c r="N6" s="387" t="s">
        <v>8</v>
      </c>
      <c r="O6" s="388"/>
      <c r="P6" s="388"/>
      <c r="Q6" s="388"/>
      <c r="R6" s="388"/>
      <c r="S6" s="388"/>
      <c r="T6" s="389"/>
      <c r="U6" s="429" t="s">
        <v>19</v>
      </c>
      <c r="V6" s="430"/>
      <c r="W6" s="369" t="s">
        <v>20</v>
      </c>
      <c r="X6" s="373"/>
      <c r="Y6" s="373"/>
      <c r="Z6" s="373"/>
      <c r="AA6" s="373"/>
      <c r="AB6" s="373"/>
      <c r="AC6" s="373"/>
      <c r="AD6" s="422"/>
    </row>
    <row r="7" spans="1:30" s="2" customFormat="1" ht="18" customHeight="1">
      <c r="A7" s="434"/>
      <c r="B7" s="393"/>
      <c r="C7" s="405"/>
      <c r="D7" s="440"/>
      <c r="E7" s="408"/>
      <c r="F7" s="392" t="s">
        <v>9</v>
      </c>
      <c r="G7" s="392" t="s">
        <v>10</v>
      </c>
      <c r="H7" s="392" t="s">
        <v>11</v>
      </c>
      <c r="I7" s="395" t="s">
        <v>201</v>
      </c>
      <c r="J7" s="396"/>
      <c r="K7" s="396"/>
      <c r="L7" s="396"/>
      <c r="M7" s="397"/>
      <c r="N7" s="390" t="s">
        <v>9</v>
      </c>
      <c r="O7" s="387" t="s">
        <v>201</v>
      </c>
      <c r="P7" s="388"/>
      <c r="Q7" s="388"/>
      <c r="R7" s="388"/>
      <c r="S7" s="389"/>
      <c r="T7" s="390" t="s">
        <v>17</v>
      </c>
      <c r="U7" s="390" t="s">
        <v>9</v>
      </c>
      <c r="V7" s="390" t="s">
        <v>21</v>
      </c>
      <c r="W7" s="390" t="s">
        <v>22</v>
      </c>
      <c r="X7" s="390" t="s">
        <v>21</v>
      </c>
      <c r="Y7" s="390" t="s">
        <v>23</v>
      </c>
      <c r="Z7" s="387" t="s">
        <v>201</v>
      </c>
      <c r="AA7" s="388"/>
      <c r="AB7" s="388"/>
      <c r="AC7" s="388"/>
      <c r="AD7" s="423"/>
    </row>
    <row r="8" spans="1:30" s="2" customFormat="1" ht="18" customHeight="1">
      <c r="A8" s="434"/>
      <c r="B8" s="393"/>
      <c r="C8" s="254"/>
      <c r="D8" s="256"/>
      <c r="E8" s="408"/>
      <c r="F8" s="393"/>
      <c r="G8" s="393"/>
      <c r="H8" s="393"/>
      <c r="I8" s="120"/>
      <c r="J8" s="255"/>
      <c r="K8" s="255"/>
      <c r="L8" s="255"/>
      <c r="M8" s="257"/>
      <c r="N8" s="400"/>
      <c r="O8" s="252"/>
      <c r="P8" s="253"/>
      <c r="Q8" s="253"/>
      <c r="R8" s="253"/>
      <c r="S8" s="258"/>
      <c r="T8" s="400"/>
      <c r="U8" s="400"/>
      <c r="V8" s="400"/>
      <c r="W8" s="400"/>
      <c r="X8" s="400"/>
      <c r="Y8" s="400"/>
      <c r="Z8" s="252"/>
      <c r="AA8" s="253"/>
      <c r="AB8" s="253"/>
      <c r="AC8" s="253"/>
      <c r="AD8" s="259"/>
    </row>
    <row r="9" spans="1:30" s="2" customFormat="1" ht="23.25" customHeight="1">
      <c r="A9" s="434"/>
      <c r="B9" s="393"/>
      <c r="C9" s="392" t="s">
        <v>24</v>
      </c>
      <c r="D9" s="392" t="s">
        <v>25</v>
      </c>
      <c r="E9" s="408"/>
      <c r="F9" s="393"/>
      <c r="G9" s="393"/>
      <c r="H9" s="393"/>
      <c r="I9" s="369" t="s">
        <v>13</v>
      </c>
      <c r="J9" s="373"/>
      <c r="K9" s="373"/>
      <c r="L9" s="370"/>
      <c r="M9" s="390" t="s">
        <v>1</v>
      </c>
      <c r="N9" s="400"/>
      <c r="O9" s="369" t="s">
        <v>13</v>
      </c>
      <c r="P9" s="373"/>
      <c r="Q9" s="373"/>
      <c r="R9" s="370"/>
      <c r="S9" s="390" t="s">
        <v>1</v>
      </c>
      <c r="T9" s="400"/>
      <c r="U9" s="400"/>
      <c r="V9" s="400"/>
      <c r="W9" s="400"/>
      <c r="X9" s="400"/>
      <c r="Y9" s="400"/>
      <c r="Z9" s="369" t="s">
        <v>13</v>
      </c>
      <c r="AA9" s="373"/>
      <c r="AB9" s="373"/>
      <c r="AC9" s="370"/>
      <c r="AD9" s="427" t="s">
        <v>1</v>
      </c>
    </row>
    <row r="10" spans="1:30" s="2" customFormat="1" ht="124.5" customHeight="1" thickBot="1">
      <c r="A10" s="435"/>
      <c r="B10" s="412"/>
      <c r="C10" s="412"/>
      <c r="D10" s="412"/>
      <c r="E10" s="442"/>
      <c r="F10" s="412"/>
      <c r="G10" s="412"/>
      <c r="H10" s="412"/>
      <c r="I10" s="184" t="s">
        <v>0</v>
      </c>
      <c r="J10" s="184" t="s">
        <v>14</v>
      </c>
      <c r="K10" s="185" t="s">
        <v>15</v>
      </c>
      <c r="L10" s="186" t="s">
        <v>16</v>
      </c>
      <c r="M10" s="419"/>
      <c r="N10" s="419"/>
      <c r="O10" s="184" t="s">
        <v>0</v>
      </c>
      <c r="P10" s="184" t="s">
        <v>14</v>
      </c>
      <c r="Q10" s="185" t="s">
        <v>15</v>
      </c>
      <c r="R10" s="186" t="s">
        <v>16</v>
      </c>
      <c r="S10" s="419"/>
      <c r="T10" s="419"/>
      <c r="U10" s="419"/>
      <c r="V10" s="419"/>
      <c r="W10" s="419"/>
      <c r="X10" s="419"/>
      <c r="Y10" s="419"/>
      <c r="Z10" s="184" t="s">
        <v>0</v>
      </c>
      <c r="AA10" s="184" t="s">
        <v>14</v>
      </c>
      <c r="AB10" s="185" t="s">
        <v>15</v>
      </c>
      <c r="AC10" s="186" t="s">
        <v>16</v>
      </c>
      <c r="AD10" s="428"/>
    </row>
    <row r="11" spans="1:30" s="2" customFormat="1" ht="16.5" customHeight="1">
      <c r="A11" s="8">
        <v>2</v>
      </c>
      <c r="B11" s="8">
        <v>3</v>
      </c>
      <c r="C11" s="8">
        <v>4</v>
      </c>
      <c r="D11" s="8">
        <v>5</v>
      </c>
      <c r="E11" s="8">
        <v>6</v>
      </c>
      <c r="F11" s="8">
        <v>7</v>
      </c>
      <c r="G11" s="8">
        <v>8</v>
      </c>
      <c r="H11" s="8">
        <v>9</v>
      </c>
      <c r="I11" s="8">
        <v>10</v>
      </c>
      <c r="J11" s="8">
        <v>11</v>
      </c>
      <c r="K11" s="8">
        <v>12</v>
      </c>
      <c r="L11" s="8">
        <v>13</v>
      </c>
      <c r="M11" s="8">
        <v>14</v>
      </c>
      <c r="N11" s="309">
        <v>15</v>
      </c>
      <c r="O11" s="309">
        <v>16</v>
      </c>
      <c r="P11" s="309">
        <v>17</v>
      </c>
      <c r="Q11" s="309">
        <v>18</v>
      </c>
      <c r="R11" s="309">
        <v>19</v>
      </c>
      <c r="S11" s="309">
        <v>20</v>
      </c>
      <c r="T11" s="309">
        <v>21</v>
      </c>
      <c r="U11" s="8">
        <v>22</v>
      </c>
      <c r="V11" s="8">
        <v>23</v>
      </c>
      <c r="W11" s="8">
        <v>24</v>
      </c>
      <c r="X11" s="8">
        <v>25</v>
      </c>
      <c r="Y11" s="8">
        <v>26</v>
      </c>
      <c r="Z11" s="8">
        <v>27</v>
      </c>
      <c r="AA11" s="8">
        <v>28</v>
      </c>
      <c r="AB11" s="8">
        <v>29</v>
      </c>
      <c r="AC11" s="8">
        <v>30</v>
      </c>
      <c r="AD11" s="8">
        <v>31</v>
      </c>
    </row>
    <row r="12" spans="1:30">
      <c r="A12" s="166" t="s">
        <v>128</v>
      </c>
      <c r="B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63"/>
      <c r="O12" s="263"/>
      <c r="P12" s="263"/>
      <c r="Q12" s="263"/>
      <c r="R12" s="263"/>
      <c r="S12" s="263"/>
      <c r="T12" s="263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ht="16.5" customHeight="1">
      <c r="A13" s="11" t="s">
        <v>135</v>
      </c>
      <c r="B13" s="12">
        <v>4</v>
      </c>
      <c r="C13" s="13">
        <v>18</v>
      </c>
      <c r="D13" s="14">
        <v>24</v>
      </c>
      <c r="E13" s="14">
        <v>6</v>
      </c>
      <c r="F13" s="15">
        <v>0</v>
      </c>
      <c r="G13" s="10">
        <v>0</v>
      </c>
      <c r="H13" s="10">
        <v>0</v>
      </c>
      <c r="I13" s="16">
        <v>0</v>
      </c>
      <c r="J13" s="10">
        <v>0</v>
      </c>
      <c r="K13" s="10">
        <v>0</v>
      </c>
      <c r="L13" s="16">
        <v>0</v>
      </c>
      <c r="M13" s="16">
        <v>0</v>
      </c>
      <c r="N13" s="263">
        <v>0</v>
      </c>
      <c r="O13" s="263">
        <v>0</v>
      </c>
      <c r="P13" s="263">
        <v>0</v>
      </c>
      <c r="Q13" s="263">
        <v>0</v>
      </c>
      <c r="R13" s="263">
        <v>0</v>
      </c>
      <c r="S13" s="263">
        <v>0</v>
      </c>
      <c r="T13" s="263">
        <v>0</v>
      </c>
      <c r="U13" s="10">
        <v>1</v>
      </c>
      <c r="V13" s="10">
        <v>4.2</v>
      </c>
      <c r="W13" s="10">
        <v>1</v>
      </c>
      <c r="X13" s="10">
        <v>4.2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1</v>
      </c>
    </row>
    <row r="14" spans="1:30">
      <c r="A14" s="187" t="s">
        <v>28</v>
      </c>
      <c r="B14" s="188">
        <v>4</v>
      </c>
      <c r="C14" s="189">
        <v>18</v>
      </c>
      <c r="D14" s="176">
        <v>18</v>
      </c>
      <c r="E14" s="190">
        <v>4.5</v>
      </c>
      <c r="F14" s="191">
        <v>0</v>
      </c>
      <c r="G14" s="112">
        <v>0</v>
      </c>
      <c r="H14" s="112">
        <v>0</v>
      </c>
      <c r="I14" s="192">
        <v>0</v>
      </c>
      <c r="J14" s="112">
        <v>0</v>
      </c>
      <c r="K14" s="112">
        <v>0</v>
      </c>
      <c r="L14" s="192">
        <v>0</v>
      </c>
      <c r="M14" s="192">
        <v>0</v>
      </c>
      <c r="N14" s="270">
        <v>0</v>
      </c>
      <c r="O14" s="270">
        <v>0</v>
      </c>
      <c r="P14" s="270">
        <v>0</v>
      </c>
      <c r="Q14" s="270">
        <v>0</v>
      </c>
      <c r="R14" s="270">
        <v>0</v>
      </c>
      <c r="S14" s="270">
        <v>0</v>
      </c>
      <c r="T14" s="270">
        <v>0</v>
      </c>
      <c r="U14" s="112">
        <v>0</v>
      </c>
      <c r="V14" s="112">
        <v>0</v>
      </c>
      <c r="W14" s="112">
        <v>0</v>
      </c>
      <c r="X14" s="112">
        <v>0</v>
      </c>
      <c r="Y14" s="112">
        <v>0</v>
      </c>
      <c r="Z14" s="112">
        <v>0</v>
      </c>
      <c r="AA14" s="112">
        <v>0</v>
      </c>
      <c r="AB14" s="112">
        <v>0</v>
      </c>
      <c r="AC14" s="112">
        <v>0</v>
      </c>
      <c r="AD14" s="112">
        <v>0</v>
      </c>
    </row>
    <row r="15" spans="1:30" ht="18" customHeight="1">
      <c r="A15" s="125" t="s">
        <v>29</v>
      </c>
      <c r="B15" s="12"/>
      <c r="C15" s="124"/>
      <c r="D15" s="10"/>
      <c r="E15" s="10"/>
      <c r="F15" s="15"/>
      <c r="G15" s="10"/>
      <c r="H15" s="10"/>
      <c r="I15" s="16"/>
      <c r="J15" s="10"/>
      <c r="K15" s="10"/>
      <c r="L15" s="16"/>
      <c r="M15" s="16"/>
      <c r="N15" s="263"/>
      <c r="O15" s="263"/>
      <c r="P15" s="263"/>
      <c r="Q15" s="263"/>
      <c r="R15" s="263"/>
      <c r="S15" s="263"/>
      <c r="T15" s="263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s="23" customFormat="1" ht="15.75" customHeight="1">
      <c r="A16" s="18" t="s">
        <v>32</v>
      </c>
      <c r="B16" s="167">
        <v>4.5999999999999996</v>
      </c>
      <c r="C16" s="19">
        <v>30</v>
      </c>
      <c r="D16" s="17">
        <v>40</v>
      </c>
      <c r="E16" s="17">
        <v>8.9</v>
      </c>
      <c r="F16" s="20">
        <v>5</v>
      </c>
      <c r="G16" s="21">
        <v>16.7</v>
      </c>
      <c r="H16" s="21">
        <v>0</v>
      </c>
      <c r="I16" s="22">
        <v>0</v>
      </c>
      <c r="J16" s="21">
        <v>0</v>
      </c>
      <c r="K16" s="21">
        <v>0</v>
      </c>
      <c r="L16" s="22">
        <v>3</v>
      </c>
      <c r="M16" s="22">
        <v>2</v>
      </c>
      <c r="N16" s="272">
        <v>5</v>
      </c>
      <c r="O16" s="272"/>
      <c r="P16" s="272">
        <v>0</v>
      </c>
      <c r="Q16" s="272">
        <v>0</v>
      </c>
      <c r="R16" s="272">
        <v>0</v>
      </c>
      <c r="S16" s="272">
        <v>0</v>
      </c>
      <c r="T16" s="272">
        <v>0</v>
      </c>
      <c r="U16" s="21">
        <v>4</v>
      </c>
      <c r="V16" s="21">
        <f>100*U16/D16</f>
        <v>10</v>
      </c>
      <c r="W16" s="21">
        <v>4</v>
      </c>
      <c r="X16" s="21">
        <v>10</v>
      </c>
      <c r="Y16" s="21">
        <v>0</v>
      </c>
      <c r="Z16" s="21">
        <v>0</v>
      </c>
      <c r="AA16" s="21">
        <v>0</v>
      </c>
      <c r="AB16" s="21">
        <v>0</v>
      </c>
      <c r="AC16" s="21">
        <v>2</v>
      </c>
      <c r="AD16" s="21">
        <v>2</v>
      </c>
    </row>
    <row r="17" spans="1:30" ht="13.5" customHeight="1">
      <c r="A17" s="24" t="s">
        <v>30</v>
      </c>
      <c r="B17" s="25">
        <v>29</v>
      </c>
      <c r="C17" s="124">
        <v>0</v>
      </c>
      <c r="D17" s="14">
        <v>6</v>
      </c>
      <c r="E17" s="14">
        <v>0.2</v>
      </c>
      <c r="F17" s="15">
        <v>0</v>
      </c>
      <c r="G17" s="10">
        <v>0</v>
      </c>
      <c r="H17" s="10">
        <v>0</v>
      </c>
      <c r="I17" s="16">
        <v>0</v>
      </c>
      <c r="J17" s="10">
        <v>0</v>
      </c>
      <c r="K17" s="10">
        <v>0</v>
      </c>
      <c r="L17" s="16">
        <v>0</v>
      </c>
      <c r="M17" s="16">
        <v>0</v>
      </c>
      <c r="N17" s="263">
        <v>0</v>
      </c>
      <c r="O17" s="263">
        <v>0</v>
      </c>
      <c r="P17" s="263">
        <v>0</v>
      </c>
      <c r="Q17" s="263">
        <v>0</v>
      </c>
      <c r="R17" s="263">
        <v>0</v>
      </c>
      <c r="S17" s="263">
        <v>0</v>
      </c>
      <c r="T17" s="263">
        <v>0</v>
      </c>
      <c r="U17" s="10">
        <v>0</v>
      </c>
      <c r="V17" s="21">
        <f>100*U17/D17</f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</row>
    <row r="18" spans="1:30" s="23" customFormat="1" ht="15" customHeight="1">
      <c r="A18" s="193" t="s">
        <v>28</v>
      </c>
      <c r="B18" s="129">
        <f>SUM(B16:B17)</f>
        <v>33.6</v>
      </c>
      <c r="C18" s="194">
        <f>SUM(C16:C17)</f>
        <v>30</v>
      </c>
      <c r="D18" s="190">
        <f>SUM(D16:D17)</f>
        <v>46</v>
      </c>
      <c r="E18" s="190">
        <v>10.3</v>
      </c>
      <c r="F18" s="195">
        <f>SUM(F16:F17)</f>
        <v>5</v>
      </c>
      <c r="G18" s="196">
        <v>10.5</v>
      </c>
      <c r="H18" s="196">
        <v>0</v>
      </c>
      <c r="I18" s="195">
        <f>SUM(I16:I17)</f>
        <v>0</v>
      </c>
      <c r="J18" s="196">
        <v>0</v>
      </c>
      <c r="K18" s="196">
        <v>0</v>
      </c>
      <c r="L18" s="195">
        <f>SUM(L16:L17)</f>
        <v>3</v>
      </c>
      <c r="M18" s="195">
        <f>SUM(M16:M17)</f>
        <v>2</v>
      </c>
      <c r="N18" s="299">
        <v>5</v>
      </c>
      <c r="O18" s="272">
        <v>0</v>
      </c>
      <c r="P18" s="272">
        <v>0</v>
      </c>
      <c r="Q18" s="272">
        <v>0</v>
      </c>
      <c r="R18" s="272">
        <v>0</v>
      </c>
      <c r="S18" s="272">
        <v>0</v>
      </c>
      <c r="T18" s="299"/>
      <c r="U18" s="196">
        <v>6</v>
      </c>
      <c r="V18" s="196">
        <f>100*U18/D18</f>
        <v>13.043478260869565</v>
      </c>
      <c r="W18" s="196">
        <v>5</v>
      </c>
      <c r="X18" s="196">
        <v>16.7</v>
      </c>
      <c r="Y18" s="196">
        <v>0</v>
      </c>
      <c r="Z18" s="196">
        <v>0</v>
      </c>
      <c r="AA18" s="196">
        <v>0</v>
      </c>
      <c r="AB18" s="196">
        <v>0</v>
      </c>
      <c r="AC18" s="196">
        <v>3</v>
      </c>
      <c r="AD18" s="196">
        <v>2</v>
      </c>
    </row>
    <row r="19" spans="1:30" ht="24" customHeight="1">
      <c r="A19" s="125" t="s">
        <v>33</v>
      </c>
      <c r="B19" s="25"/>
      <c r="C19" s="124"/>
      <c r="D19" s="14"/>
      <c r="E19" s="14"/>
      <c r="F19" s="15"/>
      <c r="G19" s="10"/>
      <c r="H19" s="10"/>
      <c r="I19" s="16"/>
      <c r="J19" s="10"/>
      <c r="K19" s="10"/>
      <c r="L19" s="16"/>
      <c r="M19" s="16"/>
      <c r="N19" s="263"/>
      <c r="O19" s="263"/>
      <c r="P19" s="263"/>
      <c r="Q19" s="263"/>
      <c r="R19" s="263"/>
      <c r="S19" s="263"/>
      <c r="T19" s="263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s="23" customFormat="1" ht="16.5" customHeight="1">
      <c r="A20" s="18" t="s">
        <v>34</v>
      </c>
      <c r="B20" s="26">
        <v>37.1</v>
      </c>
      <c r="C20" s="19">
        <v>36</v>
      </c>
      <c r="D20" s="17">
        <v>42</v>
      </c>
      <c r="E20" s="17">
        <v>1.1000000000000001</v>
      </c>
      <c r="F20" s="20">
        <v>7</v>
      </c>
      <c r="G20" s="21">
        <v>19.399999999999999</v>
      </c>
      <c r="H20" s="21">
        <v>0</v>
      </c>
      <c r="I20" s="22">
        <v>1</v>
      </c>
      <c r="J20" s="21">
        <v>0</v>
      </c>
      <c r="K20" s="21">
        <v>0</v>
      </c>
      <c r="L20" s="20">
        <v>4</v>
      </c>
      <c r="M20" s="22">
        <v>2</v>
      </c>
      <c r="N20" s="272"/>
      <c r="O20" s="272"/>
      <c r="P20" s="272"/>
      <c r="Q20" s="272"/>
      <c r="R20" s="272"/>
      <c r="S20" s="272"/>
      <c r="T20" s="272"/>
      <c r="U20" s="21">
        <v>2</v>
      </c>
      <c r="V20" s="21">
        <v>4.8</v>
      </c>
      <c r="W20" s="21">
        <v>2</v>
      </c>
      <c r="X20" s="21">
        <v>4.8</v>
      </c>
      <c r="Y20" s="21">
        <v>0</v>
      </c>
      <c r="Z20" s="21">
        <v>0</v>
      </c>
      <c r="AA20" s="21">
        <v>0</v>
      </c>
      <c r="AB20" s="21">
        <v>0</v>
      </c>
      <c r="AC20" s="21">
        <v>1</v>
      </c>
      <c r="AD20" s="21">
        <v>1</v>
      </c>
    </row>
    <row r="21" spans="1:30" s="23" customFormat="1">
      <c r="A21" s="193" t="s">
        <v>28</v>
      </c>
      <c r="B21" s="129">
        <f>B20</f>
        <v>37.1</v>
      </c>
      <c r="C21" s="130">
        <f t="shared" ref="C21:AD21" si="0">C20</f>
        <v>36</v>
      </c>
      <c r="D21" s="130">
        <f t="shared" si="0"/>
        <v>42</v>
      </c>
      <c r="E21" s="130">
        <f t="shared" si="0"/>
        <v>1.1000000000000001</v>
      </c>
      <c r="F21" s="130">
        <f t="shared" si="0"/>
        <v>7</v>
      </c>
      <c r="G21" s="130">
        <f t="shared" si="0"/>
        <v>19.399999999999999</v>
      </c>
      <c r="H21" s="130">
        <f t="shared" si="0"/>
        <v>0</v>
      </c>
      <c r="I21" s="130">
        <f t="shared" si="0"/>
        <v>1</v>
      </c>
      <c r="J21" s="130">
        <f t="shared" si="0"/>
        <v>0</v>
      </c>
      <c r="K21" s="130">
        <f t="shared" si="0"/>
        <v>0</v>
      </c>
      <c r="L21" s="130">
        <f t="shared" si="0"/>
        <v>4</v>
      </c>
      <c r="M21" s="130">
        <f t="shared" si="0"/>
        <v>2</v>
      </c>
      <c r="N21" s="268">
        <v>3</v>
      </c>
      <c r="O21" s="268">
        <f t="shared" si="0"/>
        <v>0</v>
      </c>
      <c r="P21" s="268">
        <f t="shared" si="0"/>
        <v>0</v>
      </c>
      <c r="Q21" s="268">
        <f t="shared" si="0"/>
        <v>0</v>
      </c>
      <c r="R21" s="268">
        <f t="shared" si="0"/>
        <v>0</v>
      </c>
      <c r="S21" s="268">
        <f t="shared" si="0"/>
        <v>0</v>
      </c>
      <c r="T21" s="268">
        <f t="shared" si="0"/>
        <v>0</v>
      </c>
      <c r="U21" s="130">
        <f t="shared" si="0"/>
        <v>2</v>
      </c>
      <c r="V21" s="130">
        <f t="shared" si="0"/>
        <v>4.8</v>
      </c>
      <c r="W21" s="130">
        <f t="shared" si="0"/>
        <v>2</v>
      </c>
      <c r="X21" s="130">
        <f t="shared" si="0"/>
        <v>4.8</v>
      </c>
      <c r="Y21" s="130">
        <f t="shared" si="0"/>
        <v>0</v>
      </c>
      <c r="Z21" s="130">
        <f t="shared" si="0"/>
        <v>0</v>
      </c>
      <c r="AA21" s="130">
        <f t="shared" si="0"/>
        <v>0</v>
      </c>
      <c r="AB21" s="130">
        <f t="shared" si="0"/>
        <v>0</v>
      </c>
      <c r="AC21" s="130">
        <f t="shared" si="0"/>
        <v>1</v>
      </c>
      <c r="AD21" s="130">
        <f t="shared" si="0"/>
        <v>1</v>
      </c>
    </row>
    <row r="22" spans="1:30" ht="24" customHeight="1">
      <c r="A22" s="24" t="s">
        <v>136</v>
      </c>
      <c r="B22" s="25"/>
      <c r="C22" s="124"/>
      <c r="D22" s="10"/>
      <c r="E22" s="10"/>
      <c r="F22" s="15"/>
      <c r="G22" s="10"/>
      <c r="H22" s="10"/>
      <c r="I22" s="16"/>
      <c r="J22" s="10"/>
      <c r="K22" s="10"/>
      <c r="L22" s="15"/>
      <c r="M22" s="16"/>
      <c r="N22" s="263"/>
      <c r="O22" s="263"/>
      <c r="P22" s="263"/>
      <c r="Q22" s="263"/>
      <c r="R22" s="263"/>
      <c r="S22" s="263"/>
      <c r="T22" s="263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23" customFormat="1" ht="17.25" customHeight="1">
      <c r="A23" s="168" t="s">
        <v>92</v>
      </c>
      <c r="B23" s="26">
        <v>77.099999999999994</v>
      </c>
      <c r="C23" s="19">
        <v>115</v>
      </c>
      <c r="D23" s="21">
        <v>111</v>
      </c>
      <c r="E23" s="21">
        <v>1.4</v>
      </c>
      <c r="F23" s="415">
        <v>23</v>
      </c>
      <c r="G23" s="410">
        <v>20</v>
      </c>
      <c r="H23" s="410">
        <v>0</v>
      </c>
      <c r="I23" s="417">
        <v>3</v>
      </c>
      <c r="J23" s="410">
        <v>0</v>
      </c>
      <c r="K23" s="410">
        <v>0</v>
      </c>
      <c r="L23" s="415">
        <v>5</v>
      </c>
      <c r="M23" s="417">
        <v>9</v>
      </c>
      <c r="N23" s="272"/>
      <c r="O23" s="272"/>
      <c r="P23" s="272"/>
      <c r="Q23" s="272"/>
      <c r="R23" s="272"/>
      <c r="S23" s="272"/>
      <c r="T23" s="420"/>
      <c r="U23" s="410">
        <v>5</v>
      </c>
      <c r="V23" s="21">
        <v>4.5</v>
      </c>
      <c r="W23" s="410">
        <v>5</v>
      </c>
      <c r="X23" s="410">
        <v>4.5</v>
      </c>
      <c r="Y23" s="21">
        <v>0</v>
      </c>
      <c r="Z23" s="21">
        <v>0</v>
      </c>
      <c r="AA23" s="21">
        <v>0</v>
      </c>
      <c r="AB23" s="21">
        <v>0</v>
      </c>
      <c r="AC23" s="21">
        <v>3</v>
      </c>
      <c r="AD23" s="21">
        <v>2</v>
      </c>
    </row>
    <row r="24" spans="1:30" s="23" customFormat="1" ht="24" customHeight="1">
      <c r="A24" s="413" t="s">
        <v>187</v>
      </c>
      <c r="B24" s="413"/>
      <c r="C24" s="413"/>
      <c r="D24" s="413"/>
      <c r="E24" s="414"/>
      <c r="F24" s="416"/>
      <c r="G24" s="411"/>
      <c r="H24" s="411"/>
      <c r="I24" s="418"/>
      <c r="J24" s="411"/>
      <c r="K24" s="411"/>
      <c r="L24" s="416"/>
      <c r="M24" s="418"/>
      <c r="N24" s="272"/>
      <c r="O24" s="272"/>
      <c r="P24" s="272"/>
      <c r="Q24" s="272"/>
      <c r="R24" s="272"/>
      <c r="S24" s="272"/>
      <c r="T24" s="421"/>
      <c r="U24" s="411"/>
      <c r="V24" s="21"/>
      <c r="W24" s="411"/>
      <c r="X24" s="411"/>
      <c r="Y24" s="21">
        <v>0</v>
      </c>
      <c r="Z24" s="21">
        <v>0</v>
      </c>
      <c r="AA24" s="21">
        <v>0</v>
      </c>
      <c r="AB24" s="21">
        <v>0</v>
      </c>
      <c r="AC24" s="21"/>
      <c r="AD24" s="21"/>
    </row>
    <row r="25" spans="1:30" s="23" customFormat="1">
      <c r="A25" s="193" t="s">
        <v>28</v>
      </c>
      <c r="B25" s="129">
        <f>B23</f>
        <v>77.099999999999994</v>
      </c>
      <c r="C25" s="130">
        <f t="shared" ref="C25:AD25" si="1">C23</f>
        <v>115</v>
      </c>
      <c r="D25" s="130">
        <f t="shared" si="1"/>
        <v>111</v>
      </c>
      <c r="E25" s="130">
        <f t="shared" si="1"/>
        <v>1.4</v>
      </c>
      <c r="F25" s="130">
        <f t="shared" si="1"/>
        <v>23</v>
      </c>
      <c r="G25" s="130">
        <f t="shared" si="1"/>
        <v>20</v>
      </c>
      <c r="H25" s="130">
        <f t="shared" si="1"/>
        <v>0</v>
      </c>
      <c r="I25" s="130">
        <f t="shared" si="1"/>
        <v>3</v>
      </c>
      <c r="J25" s="130">
        <f t="shared" si="1"/>
        <v>0</v>
      </c>
      <c r="K25" s="130">
        <f t="shared" si="1"/>
        <v>0</v>
      </c>
      <c r="L25" s="130">
        <f t="shared" si="1"/>
        <v>5</v>
      </c>
      <c r="M25" s="130">
        <f t="shared" si="1"/>
        <v>9</v>
      </c>
      <c r="N25" s="268">
        <v>14</v>
      </c>
      <c r="O25" s="272">
        <v>0</v>
      </c>
      <c r="P25" s="272">
        <v>0</v>
      </c>
      <c r="Q25" s="272">
        <v>0</v>
      </c>
      <c r="R25" s="272">
        <v>0</v>
      </c>
      <c r="S25" s="272">
        <v>0</v>
      </c>
      <c r="T25" s="267">
        <f>N25/F25*100</f>
        <v>60.869565217391312</v>
      </c>
      <c r="U25" s="130">
        <f t="shared" si="1"/>
        <v>5</v>
      </c>
      <c r="V25" s="130">
        <f t="shared" si="1"/>
        <v>4.5</v>
      </c>
      <c r="W25" s="130">
        <f t="shared" si="1"/>
        <v>5</v>
      </c>
      <c r="X25" s="130">
        <f t="shared" si="1"/>
        <v>4.5</v>
      </c>
      <c r="Y25" s="130">
        <f t="shared" si="1"/>
        <v>0</v>
      </c>
      <c r="Z25" s="130">
        <f t="shared" si="1"/>
        <v>0</v>
      </c>
      <c r="AA25" s="130">
        <f t="shared" si="1"/>
        <v>0</v>
      </c>
      <c r="AB25" s="130">
        <f t="shared" si="1"/>
        <v>0</v>
      </c>
      <c r="AC25" s="130">
        <f t="shared" si="1"/>
        <v>3</v>
      </c>
      <c r="AD25" s="130">
        <f t="shared" si="1"/>
        <v>2</v>
      </c>
    </row>
    <row r="26" spans="1:30" ht="27" customHeight="1">
      <c r="A26" s="11" t="s">
        <v>49</v>
      </c>
      <c r="B26" s="25"/>
      <c r="C26" s="124"/>
      <c r="D26" s="10"/>
      <c r="E26" s="10"/>
      <c r="F26" s="15"/>
      <c r="G26" s="10"/>
      <c r="H26" s="10"/>
      <c r="I26" s="16"/>
      <c r="J26" s="10"/>
      <c r="K26" s="10"/>
      <c r="L26" s="15"/>
      <c r="M26" s="16"/>
      <c r="N26" s="263"/>
      <c r="O26" s="263"/>
      <c r="P26" s="263"/>
      <c r="Q26" s="263"/>
      <c r="R26" s="263"/>
      <c r="S26" s="263"/>
      <c r="T26" s="267">
        <v>0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s="23" customFormat="1" ht="18.75" customHeight="1">
      <c r="A27" s="18" t="s">
        <v>50</v>
      </c>
      <c r="B27" s="26">
        <v>1.2</v>
      </c>
      <c r="C27" s="19">
        <v>9</v>
      </c>
      <c r="D27" s="21">
        <v>6</v>
      </c>
      <c r="E27" s="21">
        <v>5</v>
      </c>
      <c r="F27" s="20">
        <v>0</v>
      </c>
      <c r="G27" s="21">
        <v>0</v>
      </c>
      <c r="H27" s="21">
        <v>0</v>
      </c>
      <c r="I27" s="22">
        <v>0</v>
      </c>
      <c r="J27" s="21">
        <v>0</v>
      </c>
      <c r="K27" s="21">
        <v>0</v>
      </c>
      <c r="L27" s="22">
        <v>0</v>
      </c>
      <c r="M27" s="22">
        <v>0</v>
      </c>
      <c r="N27" s="272">
        <v>0</v>
      </c>
      <c r="O27" s="272">
        <v>0</v>
      </c>
      <c r="P27" s="272">
        <v>0</v>
      </c>
      <c r="Q27" s="272">
        <v>0</v>
      </c>
      <c r="R27" s="272">
        <v>0</v>
      </c>
      <c r="S27" s="272">
        <v>0</v>
      </c>
      <c r="T27" s="267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</row>
    <row r="28" spans="1:30" s="23" customFormat="1">
      <c r="A28" s="193" t="s">
        <v>28</v>
      </c>
      <c r="B28" s="129">
        <v>1.2</v>
      </c>
      <c r="C28" s="194">
        <v>9</v>
      </c>
      <c r="D28" s="196">
        <v>6</v>
      </c>
      <c r="E28" s="196">
        <v>5</v>
      </c>
      <c r="F28" s="195">
        <v>0</v>
      </c>
      <c r="G28" s="196">
        <v>0</v>
      </c>
      <c r="H28" s="196">
        <v>0</v>
      </c>
      <c r="I28" s="197">
        <v>0</v>
      </c>
      <c r="J28" s="196">
        <v>0</v>
      </c>
      <c r="K28" s="196">
        <v>0</v>
      </c>
      <c r="L28" s="197">
        <v>0</v>
      </c>
      <c r="M28" s="197">
        <v>0</v>
      </c>
      <c r="N28" s="299">
        <v>0</v>
      </c>
      <c r="O28" s="299">
        <v>0</v>
      </c>
      <c r="P28" s="299">
        <v>0</v>
      </c>
      <c r="Q28" s="299">
        <v>0</v>
      </c>
      <c r="R28" s="299">
        <v>0</v>
      </c>
      <c r="S28" s="299">
        <v>0</v>
      </c>
      <c r="T28" s="267">
        <v>0</v>
      </c>
      <c r="U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  <c r="AB28" s="196">
        <v>0</v>
      </c>
      <c r="AC28" s="196">
        <v>0</v>
      </c>
      <c r="AD28" s="196">
        <v>0</v>
      </c>
    </row>
    <row r="29" spans="1:30" ht="26.25" customHeight="1">
      <c r="A29" s="24" t="s">
        <v>61</v>
      </c>
      <c r="B29" s="25"/>
      <c r="C29" s="122"/>
      <c r="D29" s="10"/>
      <c r="E29" s="10"/>
      <c r="F29" s="15"/>
      <c r="G29" s="10"/>
      <c r="H29" s="10"/>
      <c r="I29" s="16"/>
      <c r="J29" s="10"/>
      <c r="K29" s="10"/>
      <c r="L29" s="15"/>
      <c r="M29" s="16"/>
      <c r="N29" s="263"/>
      <c r="O29" s="263"/>
      <c r="P29" s="263"/>
      <c r="Q29" s="263"/>
      <c r="R29" s="263"/>
      <c r="S29" s="263"/>
      <c r="T29" s="267">
        <v>0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s="28" customFormat="1" ht="17.25" customHeight="1">
      <c r="A30" s="123" t="s">
        <v>64</v>
      </c>
      <c r="B30" s="25">
        <v>9.6</v>
      </c>
      <c r="C30" s="122">
        <v>5</v>
      </c>
      <c r="D30" s="27">
        <v>5</v>
      </c>
      <c r="E30" s="169">
        <v>0.5</v>
      </c>
      <c r="F30" s="15">
        <v>0</v>
      </c>
      <c r="G30" s="17">
        <v>0</v>
      </c>
      <c r="H30" s="17">
        <v>0</v>
      </c>
      <c r="I30" s="22">
        <v>0</v>
      </c>
      <c r="J30" s="17">
        <v>0</v>
      </c>
      <c r="K30" s="17">
        <v>0</v>
      </c>
      <c r="L30" s="22">
        <v>0</v>
      </c>
      <c r="M30" s="22"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67">
        <v>0</v>
      </c>
      <c r="U30" s="17">
        <v>0</v>
      </c>
      <c r="V30" s="21">
        <f>100*U30/D30</f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</row>
    <row r="31" spans="1:30" s="30" customFormat="1" ht="16.5" customHeight="1">
      <c r="A31" s="37" t="s">
        <v>62</v>
      </c>
      <c r="B31" s="26">
        <v>13.4</v>
      </c>
      <c r="C31" s="42">
        <v>115</v>
      </c>
      <c r="D31" s="17">
        <v>186</v>
      </c>
      <c r="E31" s="29">
        <v>13.9</v>
      </c>
      <c r="F31" s="20">
        <v>20</v>
      </c>
      <c r="G31" s="17">
        <v>5.0999999999999996</v>
      </c>
      <c r="H31" s="17">
        <v>0</v>
      </c>
      <c r="I31" s="22">
        <v>0</v>
      </c>
      <c r="J31" s="17">
        <v>0</v>
      </c>
      <c r="K31" s="17">
        <v>0</v>
      </c>
      <c r="L31" s="20">
        <v>1</v>
      </c>
      <c r="M31" s="22">
        <v>1</v>
      </c>
      <c r="N31" s="273"/>
      <c r="O31" s="272">
        <v>0</v>
      </c>
      <c r="P31" s="272">
        <v>0</v>
      </c>
      <c r="Q31" s="272">
        <v>0</v>
      </c>
      <c r="R31" s="272">
        <v>0</v>
      </c>
      <c r="S31" s="272">
        <v>0</v>
      </c>
      <c r="T31" s="267">
        <f>N31/F31*100</f>
        <v>0</v>
      </c>
      <c r="U31" s="17">
        <v>37</v>
      </c>
      <c r="V31" s="21">
        <v>19.899999999999999</v>
      </c>
      <c r="W31" s="17">
        <v>37</v>
      </c>
      <c r="X31" s="17">
        <v>19.899999999999999</v>
      </c>
      <c r="Y31" s="17">
        <v>5</v>
      </c>
      <c r="Z31" s="17">
        <v>0</v>
      </c>
      <c r="AA31" s="17">
        <v>0</v>
      </c>
      <c r="AB31" s="17">
        <v>0</v>
      </c>
      <c r="AC31" s="17">
        <v>24</v>
      </c>
      <c r="AD31" s="17">
        <v>8</v>
      </c>
    </row>
    <row r="32" spans="1:30" s="30" customFormat="1" ht="13.5" customHeight="1">
      <c r="A32" s="198" t="s">
        <v>28</v>
      </c>
      <c r="B32" s="129">
        <f>SUM(B30:B31)</f>
        <v>23</v>
      </c>
      <c r="C32" s="194">
        <f>SUM(C30:C31)</f>
        <v>120</v>
      </c>
      <c r="D32" s="190">
        <v>121</v>
      </c>
      <c r="E32" s="190">
        <v>52.6</v>
      </c>
      <c r="F32" s="195">
        <f>SUM(F30:F31)</f>
        <v>20</v>
      </c>
      <c r="G32" s="190">
        <v>16.8</v>
      </c>
      <c r="H32" s="190">
        <v>0</v>
      </c>
      <c r="I32" s="195">
        <f>SUM(I30:I31)</f>
        <v>0</v>
      </c>
      <c r="J32" s="190">
        <v>0</v>
      </c>
      <c r="K32" s="190">
        <v>0</v>
      </c>
      <c r="L32" s="195">
        <f>SUM(L30:L31)</f>
        <v>1</v>
      </c>
      <c r="M32" s="195">
        <f>SUM(M30:M31)</f>
        <v>1</v>
      </c>
      <c r="N32" s="313">
        <v>20</v>
      </c>
      <c r="O32" s="272">
        <v>0</v>
      </c>
      <c r="P32" s="272">
        <v>0</v>
      </c>
      <c r="Q32" s="272">
        <v>0</v>
      </c>
      <c r="R32" s="272">
        <v>0</v>
      </c>
      <c r="S32" s="272">
        <v>0</v>
      </c>
      <c r="T32" s="267">
        <f>N32/F32*100</f>
        <v>100</v>
      </c>
      <c r="U32" s="190">
        <v>34</v>
      </c>
      <c r="V32" s="196">
        <f>100*U32/D32</f>
        <v>28.099173553719009</v>
      </c>
      <c r="W32" s="190">
        <v>20</v>
      </c>
      <c r="X32" s="190">
        <v>16.5</v>
      </c>
      <c r="Y32" s="190">
        <v>0</v>
      </c>
      <c r="Z32" s="190">
        <v>0</v>
      </c>
      <c r="AA32" s="190">
        <v>0</v>
      </c>
      <c r="AB32" s="190">
        <v>0</v>
      </c>
      <c r="AC32" s="190">
        <v>14</v>
      </c>
      <c r="AD32" s="190">
        <v>6</v>
      </c>
    </row>
    <row r="33" spans="1:30">
      <c r="A33" s="11" t="s">
        <v>185</v>
      </c>
      <c r="B33" s="26"/>
      <c r="C33" s="19"/>
      <c r="D33" s="10"/>
      <c r="E33" s="10"/>
      <c r="F33" s="15"/>
      <c r="G33" s="10"/>
      <c r="H33" s="10"/>
      <c r="I33" s="15"/>
      <c r="J33" s="10"/>
      <c r="K33" s="10"/>
      <c r="L33" s="15"/>
      <c r="M33" s="15"/>
      <c r="N33" s="263"/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67">
        <v>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>
      <c r="A34" s="52" t="s">
        <v>45</v>
      </c>
      <c r="B34" s="26">
        <v>119.1</v>
      </c>
      <c r="C34" s="19">
        <v>21</v>
      </c>
      <c r="D34" s="10" t="s">
        <v>265</v>
      </c>
      <c r="E34" s="10">
        <v>0.04</v>
      </c>
      <c r="F34" s="15">
        <v>0</v>
      </c>
      <c r="G34" s="10">
        <v>0</v>
      </c>
      <c r="H34" s="10">
        <v>0</v>
      </c>
      <c r="I34" s="15">
        <v>0</v>
      </c>
      <c r="J34" s="10">
        <v>0</v>
      </c>
      <c r="K34" s="10">
        <v>0</v>
      </c>
      <c r="L34" s="15">
        <v>0</v>
      </c>
      <c r="M34" s="15">
        <v>0</v>
      </c>
      <c r="N34" s="263">
        <v>0</v>
      </c>
      <c r="O34" s="263">
        <v>0</v>
      </c>
      <c r="P34" s="263">
        <v>0</v>
      </c>
      <c r="Q34" s="263">
        <v>0</v>
      </c>
      <c r="R34" s="263">
        <v>0</v>
      </c>
      <c r="S34" s="263">
        <v>0</v>
      </c>
      <c r="T34" s="267">
        <v>0</v>
      </c>
      <c r="U34" s="10">
        <v>0</v>
      </c>
      <c r="V34" s="21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</row>
    <row r="35" spans="1:30" s="23" customFormat="1">
      <c r="A35" s="193" t="s">
        <v>28</v>
      </c>
      <c r="B35" s="129">
        <v>119.1</v>
      </c>
      <c r="C35" s="194">
        <v>21</v>
      </c>
      <c r="D35" s="196" t="s">
        <v>265</v>
      </c>
      <c r="E35" s="196">
        <v>0.04</v>
      </c>
      <c r="F35" s="195">
        <v>0</v>
      </c>
      <c r="G35" s="196">
        <v>0</v>
      </c>
      <c r="H35" s="196">
        <v>0</v>
      </c>
      <c r="I35" s="195">
        <v>0</v>
      </c>
      <c r="J35" s="196">
        <v>0</v>
      </c>
      <c r="K35" s="196">
        <v>0</v>
      </c>
      <c r="L35" s="195">
        <v>0</v>
      </c>
      <c r="M35" s="195">
        <v>0</v>
      </c>
      <c r="N35" s="299">
        <v>0</v>
      </c>
      <c r="O35" s="299">
        <v>0</v>
      </c>
      <c r="P35" s="299">
        <v>0</v>
      </c>
      <c r="Q35" s="299">
        <v>0</v>
      </c>
      <c r="R35" s="299">
        <v>0</v>
      </c>
      <c r="S35" s="299">
        <v>0</v>
      </c>
      <c r="T35" s="267">
        <v>0</v>
      </c>
      <c r="U35" s="196">
        <v>0</v>
      </c>
      <c r="V35" s="196">
        <v>0</v>
      </c>
      <c r="W35" s="196">
        <v>0</v>
      </c>
      <c r="X35" s="196">
        <v>0</v>
      </c>
      <c r="Y35" s="196">
        <v>0</v>
      </c>
      <c r="Z35" s="196">
        <v>0</v>
      </c>
      <c r="AA35" s="196">
        <v>0</v>
      </c>
      <c r="AB35" s="196">
        <v>0</v>
      </c>
      <c r="AC35" s="196">
        <v>0</v>
      </c>
      <c r="AD35" s="196">
        <v>0</v>
      </c>
    </row>
    <row r="36" spans="1:30" ht="18" customHeight="1">
      <c r="A36" s="37" t="s">
        <v>99</v>
      </c>
      <c r="B36" s="26"/>
      <c r="C36" s="42"/>
      <c r="D36" s="10"/>
      <c r="E36" s="10"/>
      <c r="F36" s="15"/>
      <c r="G36" s="10"/>
      <c r="H36" s="10"/>
      <c r="I36" s="16"/>
      <c r="J36" s="10"/>
      <c r="K36" s="10"/>
      <c r="L36" s="15"/>
      <c r="M36" s="16"/>
      <c r="N36" s="263"/>
      <c r="O36" s="263"/>
      <c r="P36" s="263"/>
      <c r="Q36" s="263"/>
      <c r="R36" s="263"/>
      <c r="S36" s="263"/>
      <c r="T36" s="267">
        <v>0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ht="26.25" customHeight="1">
      <c r="A37" s="24" t="s">
        <v>100</v>
      </c>
      <c r="B37" s="26">
        <v>33.4</v>
      </c>
      <c r="C37" s="19">
        <v>4</v>
      </c>
      <c r="D37" s="21">
        <v>14</v>
      </c>
      <c r="E37" s="21">
        <v>0.4</v>
      </c>
      <c r="F37" s="20">
        <v>0</v>
      </c>
      <c r="G37" s="21">
        <v>0</v>
      </c>
      <c r="H37" s="21">
        <v>0</v>
      </c>
      <c r="I37" s="22">
        <v>0</v>
      </c>
      <c r="J37" s="21">
        <v>0</v>
      </c>
      <c r="K37" s="21">
        <v>0</v>
      </c>
      <c r="L37" s="22">
        <v>0</v>
      </c>
      <c r="M37" s="22">
        <v>0</v>
      </c>
      <c r="N37" s="272">
        <v>0</v>
      </c>
      <c r="O37" s="272">
        <v>0</v>
      </c>
      <c r="P37" s="272">
        <v>0</v>
      </c>
      <c r="Q37" s="272">
        <v>0</v>
      </c>
      <c r="R37" s="272">
        <v>0</v>
      </c>
      <c r="S37" s="272">
        <v>0</v>
      </c>
      <c r="T37" s="267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</row>
    <row r="38" spans="1:30" ht="26.25" customHeight="1">
      <c r="A38" s="24" t="s">
        <v>102</v>
      </c>
      <c r="B38" s="26">
        <v>21.12</v>
      </c>
      <c r="C38" s="19">
        <v>61</v>
      </c>
      <c r="D38" s="21">
        <v>66</v>
      </c>
      <c r="E38" s="21">
        <v>3.1</v>
      </c>
      <c r="F38" s="20">
        <v>3</v>
      </c>
      <c r="G38" s="21">
        <v>4.5</v>
      </c>
      <c r="H38" s="21">
        <v>0</v>
      </c>
      <c r="I38" s="22">
        <v>0</v>
      </c>
      <c r="J38" s="21">
        <v>0</v>
      </c>
      <c r="K38" s="21">
        <v>0</v>
      </c>
      <c r="L38" s="22">
        <v>1</v>
      </c>
      <c r="M38" s="22">
        <v>2</v>
      </c>
      <c r="N38" s="272"/>
      <c r="O38" s="272"/>
      <c r="P38" s="272"/>
      <c r="Q38" s="272"/>
      <c r="R38" s="272"/>
      <c r="S38" s="272"/>
      <c r="T38" s="267">
        <f>N38/F38*100</f>
        <v>0</v>
      </c>
      <c r="U38" s="21">
        <v>4</v>
      </c>
      <c r="V38" s="21">
        <v>6.1</v>
      </c>
      <c r="W38" s="21">
        <v>4</v>
      </c>
      <c r="X38" s="21">
        <v>6.1</v>
      </c>
      <c r="Y38" s="21">
        <v>0</v>
      </c>
      <c r="Z38" s="21">
        <v>0</v>
      </c>
      <c r="AA38" s="21">
        <v>0</v>
      </c>
      <c r="AB38" s="21">
        <v>0</v>
      </c>
      <c r="AC38" s="21">
        <v>3</v>
      </c>
      <c r="AD38" s="21">
        <v>1</v>
      </c>
    </row>
    <row r="39" spans="1:30" ht="13.5" customHeight="1">
      <c r="A39" s="199" t="s">
        <v>28</v>
      </c>
      <c r="B39" s="200">
        <f>SUM(B37:B38)</f>
        <v>54.519999999999996</v>
      </c>
      <c r="C39" s="201">
        <f>SUM(C37:C38)</f>
        <v>65</v>
      </c>
      <c r="D39" s="201">
        <f>SUM(D37:D38)</f>
        <v>80</v>
      </c>
      <c r="E39" s="200">
        <f>SUM(E37:E38)</f>
        <v>3.5</v>
      </c>
      <c r="F39" s="195">
        <v>0</v>
      </c>
      <c r="G39" s="196">
        <v>0</v>
      </c>
      <c r="H39" s="196">
        <v>0</v>
      </c>
      <c r="I39" s="197">
        <v>0</v>
      </c>
      <c r="J39" s="196">
        <v>0</v>
      </c>
      <c r="K39" s="196">
        <v>0</v>
      </c>
      <c r="L39" s="197">
        <v>0</v>
      </c>
      <c r="M39" s="197">
        <v>0</v>
      </c>
      <c r="N39" s="299">
        <v>0</v>
      </c>
      <c r="O39" s="299">
        <v>0</v>
      </c>
      <c r="P39" s="299">
        <v>0</v>
      </c>
      <c r="Q39" s="299">
        <v>0</v>
      </c>
      <c r="R39" s="299">
        <v>0</v>
      </c>
      <c r="S39" s="299">
        <v>0</v>
      </c>
      <c r="T39" s="267">
        <v>0</v>
      </c>
      <c r="U39" s="196">
        <v>0</v>
      </c>
      <c r="V39" s="196">
        <v>0</v>
      </c>
      <c r="W39" s="196">
        <v>0</v>
      </c>
      <c r="X39" s="196">
        <v>0</v>
      </c>
      <c r="Y39" s="196">
        <v>0</v>
      </c>
      <c r="Z39" s="196">
        <v>0</v>
      </c>
      <c r="AA39" s="196">
        <v>0</v>
      </c>
      <c r="AB39" s="196">
        <v>0</v>
      </c>
      <c r="AC39" s="196">
        <v>0</v>
      </c>
      <c r="AD39" s="196">
        <v>0</v>
      </c>
    </row>
    <row r="40" spans="1:30" ht="24" customHeight="1">
      <c r="A40" s="31" t="s">
        <v>115</v>
      </c>
      <c r="B40" s="32"/>
      <c r="C40" s="124"/>
      <c r="D40" s="10"/>
      <c r="E40" s="10"/>
      <c r="F40" s="15"/>
      <c r="G40" s="10"/>
      <c r="H40" s="10"/>
      <c r="I40" s="16"/>
      <c r="J40" s="10"/>
      <c r="K40" s="10"/>
      <c r="L40" s="15"/>
      <c r="M40" s="16"/>
      <c r="N40" s="263"/>
      <c r="O40" s="263"/>
      <c r="P40" s="263"/>
      <c r="Q40" s="263"/>
      <c r="R40" s="263"/>
      <c r="S40" s="263"/>
      <c r="T40" s="267">
        <v>0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5" customHeight="1">
      <c r="A41" s="33" t="s">
        <v>64</v>
      </c>
      <c r="B41" s="34">
        <v>29.3</v>
      </c>
      <c r="C41" s="19">
        <v>240</v>
      </c>
      <c r="D41" s="21">
        <v>328</v>
      </c>
      <c r="E41" s="21">
        <v>11.2</v>
      </c>
      <c r="F41" s="20">
        <v>50</v>
      </c>
      <c r="G41" s="36">
        <v>20.8</v>
      </c>
      <c r="H41" s="21">
        <v>0</v>
      </c>
      <c r="I41" s="22">
        <v>4</v>
      </c>
      <c r="J41" s="21">
        <v>0</v>
      </c>
      <c r="K41" s="21">
        <v>0</v>
      </c>
      <c r="L41" s="20">
        <v>36</v>
      </c>
      <c r="M41" s="22">
        <v>10</v>
      </c>
      <c r="N41" s="272">
        <v>50</v>
      </c>
      <c r="O41" s="272">
        <v>0</v>
      </c>
      <c r="P41" s="272">
        <v>0</v>
      </c>
      <c r="Q41" s="272">
        <v>0</v>
      </c>
      <c r="R41" s="272">
        <v>0</v>
      </c>
      <c r="S41" s="272">
        <v>0</v>
      </c>
      <c r="T41" s="267">
        <f>N41/F41*100</f>
        <v>100</v>
      </c>
      <c r="U41" s="21">
        <v>49</v>
      </c>
      <c r="V41" s="36">
        <v>14.9</v>
      </c>
      <c r="W41" s="21">
        <v>49</v>
      </c>
      <c r="X41" s="21">
        <v>14.9</v>
      </c>
      <c r="Y41" s="21">
        <v>0</v>
      </c>
      <c r="Z41" s="21">
        <v>0</v>
      </c>
      <c r="AA41" s="21">
        <v>4</v>
      </c>
      <c r="AB41" s="21">
        <v>0</v>
      </c>
      <c r="AC41" s="21">
        <v>35</v>
      </c>
      <c r="AD41" s="21">
        <v>10</v>
      </c>
    </row>
    <row r="42" spans="1:30">
      <c r="A42" s="199" t="s">
        <v>28</v>
      </c>
      <c r="B42" s="200">
        <f>SUM(B41:B41)</f>
        <v>29.3</v>
      </c>
      <c r="C42" s="189">
        <v>240</v>
      </c>
      <c r="D42" s="196">
        <f>SUM(D41:D41)</f>
        <v>328</v>
      </c>
      <c r="E42" s="196">
        <v>18.600000000000001</v>
      </c>
      <c r="F42" s="191">
        <f>SUM(F41:F41)</f>
        <v>50</v>
      </c>
      <c r="G42" s="112">
        <v>17.2</v>
      </c>
      <c r="H42" s="112">
        <v>0</v>
      </c>
      <c r="I42" s="191">
        <f>SUM(I41:I41)</f>
        <v>4</v>
      </c>
      <c r="J42" s="112">
        <v>0</v>
      </c>
      <c r="K42" s="112">
        <v>0</v>
      </c>
      <c r="L42" s="191">
        <f>SUM(L41:L41)</f>
        <v>36</v>
      </c>
      <c r="M42" s="191">
        <f>SUM(M41:M41)</f>
        <v>10</v>
      </c>
      <c r="N42" s="299">
        <v>50</v>
      </c>
      <c r="O42" s="272">
        <v>0</v>
      </c>
      <c r="P42" s="272">
        <v>0</v>
      </c>
      <c r="Q42" s="272">
        <v>0</v>
      </c>
      <c r="R42" s="272">
        <v>0</v>
      </c>
      <c r="S42" s="272">
        <v>0</v>
      </c>
      <c r="T42" s="267">
        <f>N42/F42*100</f>
        <v>100</v>
      </c>
      <c r="U42" s="196">
        <v>72</v>
      </c>
      <c r="V42" s="196"/>
      <c r="W42" s="196">
        <v>50</v>
      </c>
      <c r="X42" s="196">
        <v>20</v>
      </c>
      <c r="Y42" s="196">
        <v>0</v>
      </c>
      <c r="Z42" s="196">
        <v>4</v>
      </c>
      <c r="AA42" s="196">
        <v>0</v>
      </c>
      <c r="AB42" s="196">
        <v>0</v>
      </c>
      <c r="AC42" s="196">
        <v>36</v>
      </c>
      <c r="AD42" s="196">
        <v>10</v>
      </c>
    </row>
    <row r="43" spans="1:30" s="23" customFormat="1" ht="15" customHeight="1">
      <c r="A43" s="33" t="s">
        <v>137</v>
      </c>
      <c r="B43" s="34">
        <v>25.5</v>
      </c>
      <c r="C43" s="170">
        <v>4</v>
      </c>
      <c r="D43" s="21">
        <v>11</v>
      </c>
      <c r="E43" s="21">
        <v>0.4</v>
      </c>
      <c r="F43" s="20">
        <v>0</v>
      </c>
      <c r="G43" s="17">
        <v>0</v>
      </c>
      <c r="H43" s="17">
        <v>0</v>
      </c>
      <c r="I43" s="22">
        <v>0</v>
      </c>
      <c r="J43" s="17">
        <v>0</v>
      </c>
      <c r="K43" s="17">
        <v>0</v>
      </c>
      <c r="L43" s="22">
        <v>0</v>
      </c>
      <c r="M43" s="22">
        <v>0</v>
      </c>
      <c r="N43" s="273">
        <v>0</v>
      </c>
      <c r="O43" s="273">
        <v>0</v>
      </c>
      <c r="P43" s="273">
        <v>0</v>
      </c>
      <c r="Q43" s="273">
        <v>0</v>
      </c>
      <c r="R43" s="273">
        <v>0</v>
      </c>
      <c r="S43" s="273">
        <v>0</v>
      </c>
      <c r="T43" s="273">
        <v>0</v>
      </c>
      <c r="U43" s="17">
        <v>0</v>
      </c>
      <c r="V43" s="21">
        <f>100*U43/D43</f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</row>
    <row r="44" spans="1:30" s="23" customFormat="1">
      <c r="A44" s="33" t="s">
        <v>125</v>
      </c>
      <c r="B44" s="34">
        <v>1.1399999999999999</v>
      </c>
      <c r="C44" s="35">
        <v>2</v>
      </c>
      <c r="D44" s="21">
        <v>10</v>
      </c>
      <c r="E44" s="21">
        <v>0.11</v>
      </c>
      <c r="F44" s="20">
        <v>0</v>
      </c>
      <c r="G44" s="17">
        <v>0</v>
      </c>
      <c r="H44" s="17">
        <v>0</v>
      </c>
      <c r="I44" s="22">
        <v>0</v>
      </c>
      <c r="J44" s="17">
        <v>0</v>
      </c>
      <c r="K44" s="17">
        <v>0</v>
      </c>
      <c r="L44" s="22">
        <v>0</v>
      </c>
      <c r="M44" s="22">
        <v>0</v>
      </c>
      <c r="N44" s="273">
        <v>0</v>
      </c>
      <c r="O44" s="273">
        <v>0</v>
      </c>
      <c r="P44" s="273">
        <v>0</v>
      </c>
      <c r="Q44" s="273">
        <v>0</v>
      </c>
      <c r="R44" s="273">
        <v>0</v>
      </c>
      <c r="S44" s="273">
        <v>0</v>
      </c>
      <c r="T44" s="273">
        <v>0</v>
      </c>
      <c r="U44" s="17">
        <v>0</v>
      </c>
      <c r="V44" s="21">
        <f>100*U44/D44</f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</row>
    <row r="45" spans="1:30" s="23" customFormat="1" ht="13.5" thickBot="1">
      <c r="A45" s="202" t="s">
        <v>28</v>
      </c>
      <c r="B45" s="203">
        <f>SUM(B43:B44)</f>
        <v>26.64</v>
      </c>
      <c r="C45" s="204">
        <f>SUM(C43:C44)</f>
        <v>6</v>
      </c>
      <c r="D45" s="196">
        <f>SUM(D43:D44)</f>
        <v>21</v>
      </c>
      <c r="E45" s="205">
        <f>D45/B45</f>
        <v>0.78828828828828823</v>
      </c>
      <c r="F45" s="206">
        <v>0</v>
      </c>
      <c r="G45" s="207">
        <v>0</v>
      </c>
      <c r="H45" s="207">
        <v>0</v>
      </c>
      <c r="I45" s="208">
        <v>0</v>
      </c>
      <c r="J45" s="207">
        <v>0</v>
      </c>
      <c r="K45" s="207">
        <v>0</v>
      </c>
      <c r="L45" s="208">
        <v>0</v>
      </c>
      <c r="M45" s="208">
        <v>0</v>
      </c>
      <c r="N45" s="314">
        <v>0</v>
      </c>
      <c r="O45" s="314">
        <v>0</v>
      </c>
      <c r="P45" s="314">
        <v>0</v>
      </c>
      <c r="Q45" s="314">
        <v>0</v>
      </c>
      <c r="R45" s="314">
        <v>0</v>
      </c>
      <c r="S45" s="314">
        <v>0</v>
      </c>
      <c r="T45" s="314">
        <v>0</v>
      </c>
      <c r="U45" s="207">
        <v>0</v>
      </c>
      <c r="V45" s="209">
        <f>100*U45/D45</f>
        <v>0</v>
      </c>
      <c r="W45" s="207">
        <v>0</v>
      </c>
      <c r="X45" s="207">
        <v>0</v>
      </c>
      <c r="Y45" s="207">
        <v>0</v>
      </c>
      <c r="Z45" s="207">
        <v>0</v>
      </c>
      <c r="AA45" s="207">
        <v>0</v>
      </c>
      <c r="AB45" s="207">
        <v>0</v>
      </c>
      <c r="AC45" s="207">
        <v>0</v>
      </c>
      <c r="AD45" s="207">
        <v>0</v>
      </c>
    </row>
    <row r="46" spans="1:30" ht="13.5" thickBot="1">
      <c r="A46" s="210" t="s">
        <v>126</v>
      </c>
      <c r="B46" s="211">
        <f>B45+B42+B39+B32+B25+B21+B18+B14+B28</f>
        <v>286.45999999999998</v>
      </c>
      <c r="C46" s="212">
        <f>C45+C42+C39+C32+C25+C21+C18+C14+C28</f>
        <v>639</v>
      </c>
      <c r="D46" s="213">
        <f>D45+D42+D39+D32+D25+D21+D18+D14+D28</f>
        <v>773</v>
      </c>
      <c r="E46" s="214">
        <v>3.4</v>
      </c>
      <c r="F46" s="215">
        <f>F45+F42+F39+F32+F25+F21+F18+F14</f>
        <v>105</v>
      </c>
      <c r="G46" s="216">
        <v>14.9</v>
      </c>
      <c r="H46" s="216">
        <v>0</v>
      </c>
      <c r="I46" s="215">
        <f>I45+I42+I39+I32+I25+I21+I18+I14</f>
        <v>8</v>
      </c>
      <c r="J46" s="215">
        <f>J45+J42+J39+J32+J25+J21+J18+J14</f>
        <v>0</v>
      </c>
      <c r="K46" s="215">
        <f>K45+K42+K39+K32+K25+K21+K18+K14</f>
        <v>0</v>
      </c>
      <c r="L46" s="215">
        <f>L45+L42+L39+L32+L25+L21+L18+L14</f>
        <v>49</v>
      </c>
      <c r="M46" s="215">
        <f>M45+M42+M39+M32+M25+M21+M18+M14</f>
        <v>24</v>
      </c>
      <c r="N46" s="315">
        <f>N42+N39+N32+N28+N25+N21+N18</f>
        <v>92</v>
      </c>
      <c r="O46" s="315"/>
      <c r="P46" s="315"/>
      <c r="Q46" s="315"/>
      <c r="R46" s="315"/>
      <c r="S46" s="315"/>
      <c r="T46" s="316">
        <f>N46/D46*100</f>
        <v>11.901681759379043</v>
      </c>
      <c r="U46" s="217">
        <f>U45+U42+U39+U32+U25+U21+U18+U14</f>
        <v>119</v>
      </c>
      <c r="V46" s="218">
        <v>18.100000000000001</v>
      </c>
      <c r="W46" s="219">
        <f>W45+W42+W39+W32+W25+W21+W18+W14</f>
        <v>82</v>
      </c>
      <c r="X46" s="220">
        <v>16.399999999999999</v>
      </c>
      <c r="Y46" s="215">
        <f t="shared" ref="Y46:AD46" si="2">Y45+Y42+Y39+Y32+Y25+Y21+Y18+Y14</f>
        <v>0</v>
      </c>
      <c r="Z46" s="215">
        <f t="shared" si="2"/>
        <v>4</v>
      </c>
      <c r="AA46" s="215">
        <f t="shared" si="2"/>
        <v>0</v>
      </c>
      <c r="AB46" s="215">
        <f t="shared" si="2"/>
        <v>0</v>
      </c>
      <c r="AC46" s="215">
        <f t="shared" si="2"/>
        <v>57</v>
      </c>
      <c r="AD46" s="221">
        <f t="shared" si="2"/>
        <v>21</v>
      </c>
    </row>
    <row r="48" spans="1:30">
      <c r="W48" s="278"/>
    </row>
    <row r="49" spans="2:31" s="2" customFormat="1">
      <c r="B49" s="2" t="s">
        <v>208</v>
      </c>
      <c r="E49" s="85"/>
      <c r="AE49" s="2" t="s">
        <v>188</v>
      </c>
    </row>
    <row r="50" spans="2:31" s="2" customFormat="1">
      <c r="B50" s="2" t="s">
        <v>209</v>
      </c>
      <c r="E50" s="85"/>
      <c r="W50" s="371" t="s">
        <v>210</v>
      </c>
      <c r="X50" s="371"/>
      <c r="Y50" s="371"/>
      <c r="Z50" s="371"/>
      <c r="AA50" s="371"/>
      <c r="AB50" s="371"/>
    </row>
  </sheetData>
  <mergeCells count="48">
    <mergeCell ref="C2:U2"/>
    <mergeCell ref="E3:T3"/>
    <mergeCell ref="C4:V4"/>
    <mergeCell ref="A5:A10"/>
    <mergeCell ref="B5:B10"/>
    <mergeCell ref="C5:D7"/>
    <mergeCell ref="E5:E10"/>
    <mergeCell ref="F7:F10"/>
    <mergeCell ref="U5:AD5"/>
    <mergeCell ref="D9:D10"/>
    <mergeCell ref="F5:T5"/>
    <mergeCell ref="Z9:AC9"/>
    <mergeCell ref="AD9:AD10"/>
    <mergeCell ref="F6:M6"/>
    <mergeCell ref="N6:T6"/>
    <mergeCell ref="U6:V6"/>
    <mergeCell ref="Y7:Y10"/>
    <mergeCell ref="V7:V10"/>
    <mergeCell ref="W7:W10"/>
    <mergeCell ref="N7:N10"/>
    <mergeCell ref="O7:S7"/>
    <mergeCell ref="T7:T10"/>
    <mergeCell ref="S9:S10"/>
    <mergeCell ref="U7:U10"/>
    <mergeCell ref="Z7:AD7"/>
    <mergeCell ref="X7:X10"/>
    <mergeCell ref="O9:R9"/>
    <mergeCell ref="W50:AB50"/>
    <mergeCell ref="U23:U24"/>
    <mergeCell ref="W23:W24"/>
    <mergeCell ref="X23:X24"/>
    <mergeCell ref="T23:T24"/>
    <mergeCell ref="W6:AD6"/>
    <mergeCell ref="L23:L24"/>
    <mergeCell ref="M23:M24"/>
    <mergeCell ref="H23:H24"/>
    <mergeCell ref="K23:K24"/>
    <mergeCell ref="H7:H10"/>
    <mergeCell ref="I7:M7"/>
    <mergeCell ref="I9:L9"/>
    <mergeCell ref="M9:M10"/>
    <mergeCell ref="J23:J24"/>
    <mergeCell ref="C9:C10"/>
    <mergeCell ref="A24:E24"/>
    <mergeCell ref="F23:F24"/>
    <mergeCell ref="G23:G24"/>
    <mergeCell ref="I23:I24"/>
    <mergeCell ref="G7:G10"/>
  </mergeCells>
  <phoneticPr fontId="19" type="noConversion"/>
  <pageMargins left="0.31496062992125984" right="0.31496062992125984" top="0.55118110236220474" bottom="0.55118110236220474" header="0" footer="0"/>
  <pageSetup paperSize="9" scale="97" orientation="landscape" r:id="rId1"/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AD42"/>
  <sheetViews>
    <sheetView view="pageBreakPreview" topLeftCell="A22" zoomScaleNormal="160" workbookViewId="0">
      <selection activeCell="T42" sqref="N10:T42"/>
    </sheetView>
  </sheetViews>
  <sheetFormatPr defaultRowHeight="12.75"/>
  <cols>
    <col min="1" max="1" width="22.42578125" style="53" customWidth="1"/>
    <col min="2" max="5" width="9.140625" style="53"/>
    <col min="6" max="7" width="5.140625" style="53" customWidth="1"/>
    <col min="8" max="8" width="5.7109375" style="53" customWidth="1"/>
    <col min="9" max="9" width="5.140625" style="53" customWidth="1"/>
    <col min="10" max="10" width="6.140625" style="53" customWidth="1"/>
    <col min="11" max="11" width="5" style="53" customWidth="1"/>
    <col min="12" max="12" width="6.85546875" style="53" customWidth="1"/>
    <col min="13" max="13" width="4.42578125" style="53" customWidth="1"/>
    <col min="14" max="14" width="4.28515625" style="53" customWidth="1"/>
    <col min="15" max="15" width="4.42578125" style="53" customWidth="1"/>
    <col min="16" max="16" width="6.85546875" style="53" customWidth="1"/>
    <col min="17" max="17" width="5.140625" style="53" customWidth="1"/>
    <col min="18" max="18" width="5.7109375" style="53" customWidth="1"/>
    <col min="19" max="20" width="5.42578125" style="53" customWidth="1"/>
    <col min="21" max="21" width="5.28515625" style="53" customWidth="1"/>
    <col min="22" max="22" width="5.5703125" style="53" customWidth="1"/>
    <col min="23" max="23" width="5" style="53" customWidth="1"/>
    <col min="24" max="24" width="5.42578125" style="53" customWidth="1"/>
    <col min="25" max="25" width="5.140625" style="53" customWidth="1"/>
    <col min="26" max="26" width="7.28515625" style="53" customWidth="1"/>
    <col min="27" max="27" width="6.140625" style="53" customWidth="1"/>
    <col min="28" max="28" width="4.85546875" style="53" customWidth="1"/>
    <col min="29" max="30" width="5.7109375" style="53" customWidth="1"/>
    <col min="31" max="16384" width="9.140625" style="53"/>
  </cols>
  <sheetData>
    <row r="2" spans="1:30" s="2" customFormat="1">
      <c r="C2" s="431" t="s">
        <v>26</v>
      </c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30" s="2" customFormat="1" ht="15" customHeight="1">
      <c r="C3" s="86"/>
      <c r="D3" s="86"/>
      <c r="E3" s="431" t="s">
        <v>257</v>
      </c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86"/>
    </row>
    <row r="4" spans="1:30" s="2" customFormat="1" ht="21.75" customHeight="1">
      <c r="C4" s="432" t="s">
        <v>261</v>
      </c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</row>
    <row r="5" spans="1:30" s="2" customFormat="1" ht="15" customHeight="1">
      <c r="A5" s="457" t="s">
        <v>2</v>
      </c>
      <c r="B5" s="457" t="s">
        <v>3</v>
      </c>
      <c r="C5" s="460" t="s">
        <v>4</v>
      </c>
      <c r="D5" s="461"/>
      <c r="E5" s="466" t="s">
        <v>5</v>
      </c>
      <c r="F5" s="449" t="s">
        <v>6</v>
      </c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1"/>
      <c r="U5" s="452" t="s">
        <v>18</v>
      </c>
      <c r="V5" s="453"/>
      <c r="W5" s="453"/>
      <c r="X5" s="453"/>
      <c r="Y5" s="453"/>
      <c r="Z5" s="453"/>
      <c r="AA5" s="453"/>
      <c r="AB5" s="453"/>
      <c r="AC5" s="453"/>
      <c r="AD5" s="454"/>
    </row>
    <row r="6" spans="1:30" s="2" customFormat="1" ht="41.25" customHeight="1">
      <c r="A6" s="458"/>
      <c r="B6" s="458"/>
      <c r="C6" s="462"/>
      <c r="D6" s="463"/>
      <c r="E6" s="467"/>
      <c r="F6" s="449" t="s">
        <v>7</v>
      </c>
      <c r="G6" s="450"/>
      <c r="H6" s="450"/>
      <c r="I6" s="450"/>
      <c r="J6" s="450"/>
      <c r="K6" s="450"/>
      <c r="L6" s="450"/>
      <c r="M6" s="451"/>
      <c r="N6" s="452" t="s">
        <v>8</v>
      </c>
      <c r="O6" s="453"/>
      <c r="P6" s="453"/>
      <c r="Q6" s="453"/>
      <c r="R6" s="453"/>
      <c r="S6" s="453"/>
      <c r="T6" s="454"/>
      <c r="U6" s="455" t="s">
        <v>19</v>
      </c>
      <c r="V6" s="456"/>
      <c r="W6" s="449" t="s">
        <v>20</v>
      </c>
      <c r="X6" s="450"/>
      <c r="Y6" s="450"/>
      <c r="Z6" s="450"/>
      <c r="AA6" s="450"/>
      <c r="AB6" s="450"/>
      <c r="AC6" s="450"/>
      <c r="AD6" s="451"/>
    </row>
    <row r="7" spans="1:30" s="2" customFormat="1" ht="18" customHeight="1">
      <c r="A7" s="458"/>
      <c r="B7" s="458"/>
      <c r="C7" s="464"/>
      <c r="D7" s="465"/>
      <c r="E7" s="467"/>
      <c r="F7" s="457" t="s">
        <v>9</v>
      </c>
      <c r="G7" s="457" t="s">
        <v>10</v>
      </c>
      <c r="H7" s="457" t="s">
        <v>11</v>
      </c>
      <c r="I7" s="469" t="s">
        <v>201</v>
      </c>
      <c r="J7" s="470"/>
      <c r="K7" s="470"/>
      <c r="L7" s="470"/>
      <c r="M7" s="471"/>
      <c r="N7" s="446" t="s">
        <v>9</v>
      </c>
      <c r="O7" s="452" t="s">
        <v>201</v>
      </c>
      <c r="P7" s="453"/>
      <c r="Q7" s="453"/>
      <c r="R7" s="453"/>
      <c r="S7" s="454"/>
      <c r="T7" s="446" t="s">
        <v>17</v>
      </c>
      <c r="U7" s="446" t="s">
        <v>9</v>
      </c>
      <c r="V7" s="446" t="s">
        <v>21</v>
      </c>
      <c r="W7" s="446" t="s">
        <v>22</v>
      </c>
      <c r="X7" s="446" t="s">
        <v>21</v>
      </c>
      <c r="Y7" s="446" t="s">
        <v>23</v>
      </c>
      <c r="Z7" s="452" t="s">
        <v>201</v>
      </c>
      <c r="AA7" s="453"/>
      <c r="AB7" s="453"/>
      <c r="AC7" s="453"/>
      <c r="AD7" s="454"/>
    </row>
    <row r="8" spans="1:30" s="2" customFormat="1" ht="23.25" customHeight="1">
      <c r="A8" s="458"/>
      <c r="B8" s="458"/>
      <c r="C8" s="457" t="s">
        <v>258</v>
      </c>
      <c r="D8" s="457" t="s">
        <v>259</v>
      </c>
      <c r="E8" s="467"/>
      <c r="F8" s="458"/>
      <c r="G8" s="458"/>
      <c r="H8" s="458"/>
      <c r="I8" s="449" t="s">
        <v>13</v>
      </c>
      <c r="J8" s="450"/>
      <c r="K8" s="450"/>
      <c r="L8" s="451"/>
      <c r="M8" s="446" t="s">
        <v>1</v>
      </c>
      <c r="N8" s="447"/>
      <c r="O8" s="449" t="s">
        <v>13</v>
      </c>
      <c r="P8" s="450"/>
      <c r="Q8" s="450"/>
      <c r="R8" s="451"/>
      <c r="S8" s="446" t="s">
        <v>1</v>
      </c>
      <c r="T8" s="447"/>
      <c r="U8" s="447"/>
      <c r="V8" s="447"/>
      <c r="W8" s="447"/>
      <c r="X8" s="447"/>
      <c r="Y8" s="447"/>
      <c r="Z8" s="449" t="s">
        <v>13</v>
      </c>
      <c r="AA8" s="450"/>
      <c r="AB8" s="450"/>
      <c r="AC8" s="451"/>
      <c r="AD8" s="446" t="s">
        <v>1</v>
      </c>
    </row>
    <row r="9" spans="1:30" s="2" customFormat="1" ht="67.5" customHeight="1">
      <c r="A9" s="459"/>
      <c r="B9" s="459"/>
      <c r="C9" s="459"/>
      <c r="D9" s="459"/>
      <c r="E9" s="468"/>
      <c r="F9" s="459"/>
      <c r="G9" s="459"/>
      <c r="H9" s="459"/>
      <c r="I9" s="177" t="s">
        <v>0</v>
      </c>
      <c r="J9" s="177" t="s">
        <v>14</v>
      </c>
      <c r="K9" s="178" t="s">
        <v>15</v>
      </c>
      <c r="L9" s="179" t="s">
        <v>16</v>
      </c>
      <c r="M9" s="448"/>
      <c r="N9" s="448"/>
      <c r="O9" s="177" t="s">
        <v>0</v>
      </c>
      <c r="P9" s="177" t="s">
        <v>14</v>
      </c>
      <c r="Q9" s="178" t="s">
        <v>15</v>
      </c>
      <c r="R9" s="179" t="s">
        <v>16</v>
      </c>
      <c r="S9" s="448"/>
      <c r="T9" s="448"/>
      <c r="U9" s="448"/>
      <c r="V9" s="448"/>
      <c r="W9" s="448"/>
      <c r="X9" s="448"/>
      <c r="Y9" s="448"/>
      <c r="Z9" s="177" t="s">
        <v>0</v>
      </c>
      <c r="AA9" s="177" t="s">
        <v>14</v>
      </c>
      <c r="AB9" s="178" t="s">
        <v>15</v>
      </c>
      <c r="AC9" s="179" t="s">
        <v>16</v>
      </c>
      <c r="AD9" s="448"/>
    </row>
    <row r="10" spans="1:30" s="2" customFormat="1" ht="16.5" customHeight="1">
      <c r="A10" s="180">
        <v>2</v>
      </c>
      <c r="B10" s="180">
        <v>3</v>
      </c>
      <c r="C10" s="180">
        <v>4</v>
      </c>
      <c r="D10" s="180">
        <v>5</v>
      </c>
      <c r="E10" s="180">
        <v>6</v>
      </c>
      <c r="F10" s="180">
        <v>7</v>
      </c>
      <c r="G10" s="180">
        <v>8</v>
      </c>
      <c r="H10" s="180">
        <v>9</v>
      </c>
      <c r="I10" s="181">
        <v>10</v>
      </c>
      <c r="J10" s="181">
        <v>11</v>
      </c>
      <c r="K10" s="181">
        <v>12</v>
      </c>
      <c r="L10" s="181">
        <v>13</v>
      </c>
      <c r="M10" s="181">
        <v>14</v>
      </c>
      <c r="N10" s="310">
        <v>15</v>
      </c>
      <c r="O10" s="310">
        <v>16</v>
      </c>
      <c r="P10" s="310">
        <v>17</v>
      </c>
      <c r="Q10" s="310">
        <v>18</v>
      </c>
      <c r="R10" s="310">
        <v>19</v>
      </c>
      <c r="S10" s="310">
        <v>20</v>
      </c>
      <c r="T10" s="310">
        <v>21</v>
      </c>
      <c r="U10" s="181">
        <v>22</v>
      </c>
      <c r="V10" s="181">
        <v>23</v>
      </c>
      <c r="W10" s="181">
        <v>24</v>
      </c>
      <c r="X10" s="181">
        <v>25</v>
      </c>
      <c r="Y10" s="181">
        <v>26</v>
      </c>
      <c r="Z10" s="181">
        <v>27</v>
      </c>
      <c r="AA10" s="181">
        <v>28</v>
      </c>
      <c r="AB10" s="181">
        <v>29</v>
      </c>
      <c r="AC10" s="181">
        <v>30</v>
      </c>
      <c r="AD10" s="181">
        <v>31</v>
      </c>
    </row>
    <row r="11" spans="1:30" ht="20.25" customHeight="1">
      <c r="A11" s="171" t="s">
        <v>39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311"/>
      <c r="O11" s="311"/>
      <c r="P11" s="311"/>
      <c r="Q11" s="311"/>
      <c r="R11" s="311"/>
      <c r="S11" s="311"/>
      <c r="T11" s="311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</row>
    <row r="12" spans="1:30" ht="15">
      <c r="A12" s="172" t="s">
        <v>133</v>
      </c>
      <c r="B12" s="182">
        <v>20.9</v>
      </c>
      <c r="C12" s="182">
        <v>92</v>
      </c>
      <c r="D12" s="182">
        <v>96</v>
      </c>
      <c r="E12" s="182">
        <v>4.5999999999999996</v>
      </c>
      <c r="F12" s="182">
        <v>3</v>
      </c>
      <c r="G12" s="182">
        <v>7.3</v>
      </c>
      <c r="H12" s="182">
        <v>0</v>
      </c>
      <c r="I12" s="182">
        <v>0</v>
      </c>
      <c r="J12" s="182">
        <v>0</v>
      </c>
      <c r="K12" s="182">
        <v>0</v>
      </c>
      <c r="L12" s="182">
        <v>4</v>
      </c>
      <c r="M12" s="182">
        <v>3</v>
      </c>
      <c r="N12" s="311">
        <v>7</v>
      </c>
      <c r="O12" s="311">
        <v>0</v>
      </c>
      <c r="P12" s="311">
        <v>0</v>
      </c>
      <c r="Q12" s="311">
        <v>0</v>
      </c>
      <c r="R12" s="311">
        <v>4</v>
      </c>
      <c r="S12" s="311">
        <v>3</v>
      </c>
      <c r="T12" s="311">
        <v>100</v>
      </c>
      <c r="U12" s="182">
        <v>8</v>
      </c>
      <c r="V12" s="182">
        <v>8</v>
      </c>
      <c r="W12" s="182">
        <v>8</v>
      </c>
      <c r="X12" s="182">
        <v>8</v>
      </c>
      <c r="Y12" s="182">
        <v>0</v>
      </c>
      <c r="Z12" s="182">
        <v>1</v>
      </c>
      <c r="AA12" s="182">
        <v>0</v>
      </c>
      <c r="AB12" s="182">
        <v>0</v>
      </c>
      <c r="AC12" s="182">
        <v>4</v>
      </c>
      <c r="AD12" s="182">
        <v>3</v>
      </c>
    </row>
    <row r="13" spans="1:30" ht="15">
      <c r="A13" s="173" t="s">
        <v>42</v>
      </c>
      <c r="B13" s="182">
        <v>19.7</v>
      </c>
      <c r="C13" s="182">
        <v>84</v>
      </c>
      <c r="D13" s="182">
        <v>89</v>
      </c>
      <c r="E13" s="182">
        <v>4.5</v>
      </c>
      <c r="F13" s="182">
        <v>6</v>
      </c>
      <c r="G13" s="182">
        <v>6.7</v>
      </c>
      <c r="H13" s="182">
        <v>0</v>
      </c>
      <c r="I13" s="182">
        <v>0</v>
      </c>
      <c r="J13" s="182">
        <v>0</v>
      </c>
      <c r="K13" s="182">
        <v>0</v>
      </c>
      <c r="L13" s="182">
        <v>3</v>
      </c>
      <c r="M13" s="182">
        <v>3</v>
      </c>
      <c r="N13" s="311">
        <v>5</v>
      </c>
      <c r="O13" s="311">
        <v>0</v>
      </c>
      <c r="P13" s="311">
        <v>0</v>
      </c>
      <c r="Q13" s="311">
        <v>0</v>
      </c>
      <c r="R13" s="311">
        <v>4</v>
      </c>
      <c r="S13" s="311">
        <v>1</v>
      </c>
      <c r="T13" s="311">
        <v>83.3</v>
      </c>
      <c r="U13" s="182">
        <v>7</v>
      </c>
      <c r="V13" s="182">
        <v>8</v>
      </c>
      <c r="W13" s="182">
        <v>7</v>
      </c>
      <c r="X13" s="182">
        <v>8</v>
      </c>
      <c r="Y13" s="182">
        <v>0</v>
      </c>
      <c r="Z13" s="182">
        <v>1</v>
      </c>
      <c r="AA13" s="182">
        <v>0</v>
      </c>
      <c r="AB13" s="182">
        <v>0</v>
      </c>
      <c r="AC13" s="182">
        <v>4</v>
      </c>
      <c r="AD13" s="182">
        <v>2</v>
      </c>
    </row>
    <row r="14" spans="1:30" ht="15">
      <c r="A14" s="172" t="s">
        <v>40</v>
      </c>
      <c r="B14" s="182">
        <v>23.4</v>
      </c>
      <c r="C14" s="182">
        <v>17</v>
      </c>
      <c r="D14" s="182">
        <v>27</v>
      </c>
      <c r="E14" s="182">
        <v>1.2</v>
      </c>
      <c r="F14" s="182">
        <v>1</v>
      </c>
      <c r="G14" s="182">
        <v>4.5</v>
      </c>
      <c r="H14" s="182">
        <v>0</v>
      </c>
      <c r="I14" s="182">
        <v>0</v>
      </c>
      <c r="J14" s="182">
        <v>0</v>
      </c>
      <c r="K14" s="182">
        <v>0</v>
      </c>
      <c r="L14" s="182">
        <v>0</v>
      </c>
      <c r="M14" s="182">
        <v>1</v>
      </c>
      <c r="N14" s="311"/>
      <c r="O14" s="311"/>
      <c r="P14" s="311"/>
      <c r="Q14" s="311"/>
      <c r="R14" s="311"/>
      <c r="S14" s="311"/>
      <c r="T14" s="311"/>
      <c r="U14" s="182">
        <v>1</v>
      </c>
      <c r="V14" s="182">
        <v>3.7</v>
      </c>
      <c r="W14" s="182">
        <v>1</v>
      </c>
      <c r="X14" s="182">
        <v>3.7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1</v>
      </c>
    </row>
    <row r="15" spans="1:30" ht="15">
      <c r="A15" s="172" t="s">
        <v>41</v>
      </c>
      <c r="B15" s="182">
        <v>54</v>
      </c>
      <c r="C15" s="182">
        <v>22</v>
      </c>
      <c r="D15" s="182">
        <v>44</v>
      </c>
      <c r="E15" s="182">
        <v>0.8</v>
      </c>
      <c r="F15" s="182">
        <v>0</v>
      </c>
      <c r="G15" s="182">
        <v>5.5</v>
      </c>
      <c r="H15" s="182">
        <v>0</v>
      </c>
      <c r="I15" s="182">
        <v>0</v>
      </c>
      <c r="J15" s="182">
        <v>0</v>
      </c>
      <c r="K15" s="182">
        <v>0</v>
      </c>
      <c r="L15" s="182">
        <v>1</v>
      </c>
      <c r="M15" s="182">
        <v>1</v>
      </c>
      <c r="N15" s="311"/>
      <c r="O15" s="311"/>
      <c r="P15" s="311"/>
      <c r="Q15" s="311"/>
      <c r="R15" s="311"/>
      <c r="S15" s="311"/>
      <c r="T15" s="311"/>
      <c r="U15" s="182">
        <v>1</v>
      </c>
      <c r="V15" s="182">
        <v>2.2999999999999998</v>
      </c>
      <c r="W15" s="182">
        <v>1</v>
      </c>
      <c r="X15" s="182">
        <v>2.2999999999999998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1</v>
      </c>
    </row>
    <row r="16" spans="1:30" ht="15">
      <c r="A16" s="172" t="s">
        <v>44</v>
      </c>
      <c r="B16" s="182">
        <v>36</v>
      </c>
      <c r="C16" s="182">
        <v>28</v>
      </c>
      <c r="D16" s="182">
        <v>40</v>
      </c>
      <c r="E16" s="182">
        <v>1.1100000000000001</v>
      </c>
      <c r="F16" s="182">
        <v>2</v>
      </c>
      <c r="G16" s="182">
        <v>6.1</v>
      </c>
      <c r="H16" s="182">
        <v>0</v>
      </c>
      <c r="I16" s="182">
        <v>0</v>
      </c>
      <c r="J16" s="182">
        <v>0</v>
      </c>
      <c r="K16" s="182">
        <v>0</v>
      </c>
      <c r="L16" s="182">
        <v>1</v>
      </c>
      <c r="M16" s="182">
        <v>1</v>
      </c>
      <c r="N16" s="311"/>
      <c r="O16" s="311"/>
      <c r="P16" s="311"/>
      <c r="Q16" s="311"/>
      <c r="R16" s="311"/>
      <c r="S16" s="311"/>
      <c r="T16" s="311"/>
      <c r="U16" s="182">
        <v>2</v>
      </c>
      <c r="V16" s="182">
        <v>5</v>
      </c>
      <c r="W16" s="182">
        <v>2</v>
      </c>
      <c r="X16" s="182">
        <v>5</v>
      </c>
      <c r="Y16" s="182">
        <v>0</v>
      </c>
      <c r="Z16" s="182">
        <v>0</v>
      </c>
      <c r="AA16" s="182">
        <v>0</v>
      </c>
      <c r="AB16" s="182">
        <v>0</v>
      </c>
      <c r="AC16" s="182">
        <v>1</v>
      </c>
      <c r="AD16" s="182">
        <v>1</v>
      </c>
    </row>
    <row r="17" spans="1:30" ht="14.25">
      <c r="A17" s="175" t="s">
        <v>28</v>
      </c>
      <c r="B17" s="183">
        <f t="shared" ref="B17:AD17" si="0">SUM(B12:B16)</f>
        <v>154</v>
      </c>
      <c r="C17" s="183">
        <f t="shared" si="0"/>
        <v>243</v>
      </c>
      <c r="D17" s="183">
        <f t="shared" si="0"/>
        <v>296</v>
      </c>
      <c r="E17" s="183">
        <f t="shared" si="0"/>
        <v>12.209999999999999</v>
      </c>
      <c r="F17" s="183">
        <f t="shared" si="0"/>
        <v>12</v>
      </c>
      <c r="G17" s="183">
        <f t="shared" si="0"/>
        <v>30.1</v>
      </c>
      <c r="H17" s="183">
        <f t="shared" si="0"/>
        <v>0</v>
      </c>
      <c r="I17" s="183">
        <f t="shared" si="0"/>
        <v>0</v>
      </c>
      <c r="J17" s="183">
        <f t="shared" si="0"/>
        <v>0</v>
      </c>
      <c r="K17" s="183">
        <f t="shared" si="0"/>
        <v>0</v>
      </c>
      <c r="L17" s="183">
        <f t="shared" si="0"/>
        <v>9</v>
      </c>
      <c r="M17" s="183">
        <f t="shared" si="0"/>
        <v>9</v>
      </c>
      <c r="N17" s="312">
        <v>10</v>
      </c>
      <c r="O17" s="312">
        <f t="shared" si="0"/>
        <v>0</v>
      </c>
      <c r="P17" s="312">
        <f t="shared" si="0"/>
        <v>0</v>
      </c>
      <c r="Q17" s="312">
        <f t="shared" si="0"/>
        <v>0</v>
      </c>
      <c r="R17" s="312">
        <v>0</v>
      </c>
      <c r="S17" s="312">
        <f t="shared" si="0"/>
        <v>4</v>
      </c>
      <c r="T17" s="312">
        <v>0</v>
      </c>
      <c r="U17" s="183">
        <f t="shared" si="0"/>
        <v>19</v>
      </c>
      <c r="V17" s="183">
        <f t="shared" si="0"/>
        <v>27</v>
      </c>
      <c r="W17" s="183">
        <f t="shared" si="0"/>
        <v>19</v>
      </c>
      <c r="X17" s="183">
        <f t="shared" si="0"/>
        <v>27</v>
      </c>
      <c r="Y17" s="183">
        <f t="shared" si="0"/>
        <v>0</v>
      </c>
      <c r="Z17" s="183">
        <f t="shared" si="0"/>
        <v>2</v>
      </c>
      <c r="AA17" s="183">
        <f t="shared" si="0"/>
        <v>0</v>
      </c>
      <c r="AB17" s="183">
        <f t="shared" si="0"/>
        <v>0</v>
      </c>
      <c r="AC17" s="183">
        <f t="shared" si="0"/>
        <v>9</v>
      </c>
      <c r="AD17" s="183">
        <f t="shared" si="0"/>
        <v>8</v>
      </c>
    </row>
    <row r="18" spans="1:30" ht="15">
      <c r="A18" s="171" t="s">
        <v>51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311"/>
      <c r="O18" s="311"/>
      <c r="P18" s="311"/>
      <c r="Q18" s="311"/>
      <c r="R18" s="311"/>
      <c r="S18" s="311"/>
      <c r="T18" s="311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</row>
    <row r="19" spans="1:30" ht="15">
      <c r="A19" s="172" t="s">
        <v>227</v>
      </c>
      <c r="B19" s="182">
        <v>21.58</v>
      </c>
      <c r="C19" s="182">
        <v>23</v>
      </c>
      <c r="D19" s="182">
        <v>27</v>
      </c>
      <c r="E19" s="182">
        <v>1.25</v>
      </c>
      <c r="F19" s="182">
        <v>2</v>
      </c>
      <c r="G19" s="182">
        <v>8.6999999999999993</v>
      </c>
      <c r="H19" s="182">
        <v>0</v>
      </c>
      <c r="I19" s="182">
        <v>0</v>
      </c>
      <c r="J19" s="182">
        <v>0</v>
      </c>
      <c r="K19" s="182">
        <v>0</v>
      </c>
      <c r="L19" s="182">
        <v>1</v>
      </c>
      <c r="M19" s="182">
        <v>1</v>
      </c>
      <c r="N19" s="311"/>
      <c r="O19" s="311"/>
      <c r="P19" s="311"/>
      <c r="Q19" s="311"/>
      <c r="R19" s="311"/>
      <c r="S19" s="311"/>
      <c r="T19" s="311"/>
      <c r="U19" s="182">
        <v>1</v>
      </c>
      <c r="V19" s="182">
        <v>3.7</v>
      </c>
      <c r="W19" s="182">
        <v>1</v>
      </c>
      <c r="X19" s="182">
        <v>3.7</v>
      </c>
      <c r="Y19" s="182">
        <v>0</v>
      </c>
      <c r="Z19" s="182">
        <v>0</v>
      </c>
      <c r="AA19" s="182">
        <v>0</v>
      </c>
      <c r="AB19" s="182">
        <v>0</v>
      </c>
      <c r="AC19" s="182">
        <v>0</v>
      </c>
      <c r="AD19" s="182">
        <v>1</v>
      </c>
    </row>
    <row r="20" spans="1:30" ht="14.25">
      <c r="A20" s="175" t="s">
        <v>28</v>
      </c>
      <c r="B20" s="183">
        <f>B19</f>
        <v>21.58</v>
      </c>
      <c r="C20" s="183">
        <f t="shared" ref="C20:AD20" si="1">C19</f>
        <v>23</v>
      </c>
      <c r="D20" s="183">
        <f t="shared" si="1"/>
        <v>27</v>
      </c>
      <c r="E20" s="183">
        <f t="shared" si="1"/>
        <v>1.25</v>
      </c>
      <c r="F20" s="183">
        <f t="shared" si="1"/>
        <v>2</v>
      </c>
      <c r="G20" s="183">
        <f t="shared" si="1"/>
        <v>8.6999999999999993</v>
      </c>
      <c r="H20" s="183">
        <f t="shared" si="1"/>
        <v>0</v>
      </c>
      <c r="I20" s="183">
        <f t="shared" si="1"/>
        <v>0</v>
      </c>
      <c r="J20" s="183">
        <f t="shared" si="1"/>
        <v>0</v>
      </c>
      <c r="K20" s="183">
        <f t="shared" si="1"/>
        <v>0</v>
      </c>
      <c r="L20" s="183">
        <f t="shared" si="1"/>
        <v>1</v>
      </c>
      <c r="M20" s="183">
        <f t="shared" si="1"/>
        <v>1</v>
      </c>
      <c r="N20" s="312">
        <v>2</v>
      </c>
      <c r="O20" s="312">
        <f t="shared" si="1"/>
        <v>0</v>
      </c>
      <c r="P20" s="312">
        <f t="shared" si="1"/>
        <v>0</v>
      </c>
      <c r="Q20" s="312">
        <f t="shared" si="1"/>
        <v>0</v>
      </c>
      <c r="R20" s="312">
        <f t="shared" si="1"/>
        <v>0</v>
      </c>
      <c r="S20" s="312">
        <f t="shared" si="1"/>
        <v>0</v>
      </c>
      <c r="T20" s="312">
        <f t="shared" si="1"/>
        <v>0</v>
      </c>
      <c r="U20" s="183">
        <f t="shared" si="1"/>
        <v>1</v>
      </c>
      <c r="V20" s="183">
        <f t="shared" si="1"/>
        <v>3.7</v>
      </c>
      <c r="W20" s="183">
        <f t="shared" si="1"/>
        <v>1</v>
      </c>
      <c r="X20" s="183">
        <f t="shared" si="1"/>
        <v>3.7</v>
      </c>
      <c r="Y20" s="183">
        <f t="shared" si="1"/>
        <v>0</v>
      </c>
      <c r="Z20" s="183">
        <f t="shared" si="1"/>
        <v>0</v>
      </c>
      <c r="AA20" s="183">
        <f t="shared" si="1"/>
        <v>0</v>
      </c>
      <c r="AB20" s="183">
        <f t="shared" si="1"/>
        <v>0</v>
      </c>
      <c r="AC20" s="183">
        <f t="shared" si="1"/>
        <v>0</v>
      </c>
      <c r="AD20" s="183">
        <f t="shared" si="1"/>
        <v>1</v>
      </c>
    </row>
    <row r="21" spans="1:30" ht="15">
      <c r="A21" s="171" t="s">
        <v>74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311"/>
      <c r="O21" s="311"/>
      <c r="P21" s="311"/>
      <c r="Q21" s="311"/>
      <c r="R21" s="311"/>
      <c r="S21" s="311"/>
      <c r="T21" s="311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</row>
    <row r="22" spans="1:30" ht="15">
      <c r="A22" s="172" t="s">
        <v>76</v>
      </c>
      <c r="B22" s="182">
        <v>18.100000000000001</v>
      </c>
      <c r="C22" s="182">
        <v>28</v>
      </c>
      <c r="D22" s="182">
        <v>30</v>
      </c>
      <c r="E22" s="182">
        <v>1.6</v>
      </c>
      <c r="F22" s="182">
        <v>2</v>
      </c>
      <c r="G22" s="182">
        <v>7.1</v>
      </c>
      <c r="H22" s="182">
        <v>0</v>
      </c>
      <c r="I22" s="182">
        <v>0</v>
      </c>
      <c r="J22" s="182">
        <v>0</v>
      </c>
      <c r="K22" s="182">
        <v>0</v>
      </c>
      <c r="L22" s="182">
        <v>1</v>
      </c>
      <c r="M22" s="182">
        <v>1</v>
      </c>
      <c r="N22" s="311"/>
      <c r="O22" s="311"/>
      <c r="P22" s="311"/>
      <c r="Q22" s="311"/>
      <c r="R22" s="311"/>
      <c r="S22" s="311"/>
      <c r="T22" s="311"/>
      <c r="U22" s="182">
        <v>1</v>
      </c>
      <c r="V22" s="182">
        <v>3.3</v>
      </c>
      <c r="W22" s="182">
        <v>1</v>
      </c>
      <c r="X22" s="182">
        <v>3.3</v>
      </c>
      <c r="Y22" s="182">
        <v>0</v>
      </c>
      <c r="Z22" s="182">
        <v>0</v>
      </c>
      <c r="AA22" s="182">
        <v>0</v>
      </c>
      <c r="AB22" s="182">
        <v>0</v>
      </c>
      <c r="AC22" s="182">
        <v>0</v>
      </c>
      <c r="AD22" s="182">
        <v>1</v>
      </c>
    </row>
    <row r="23" spans="1:30" ht="14.25">
      <c r="A23" s="175" t="s">
        <v>28</v>
      </c>
      <c r="B23" s="183">
        <f>B22</f>
        <v>18.100000000000001</v>
      </c>
      <c r="C23" s="183">
        <f t="shared" ref="C23:AD23" si="2">C22</f>
        <v>28</v>
      </c>
      <c r="D23" s="183">
        <f t="shared" si="2"/>
        <v>30</v>
      </c>
      <c r="E23" s="183">
        <f t="shared" si="2"/>
        <v>1.6</v>
      </c>
      <c r="F23" s="183">
        <f t="shared" si="2"/>
        <v>2</v>
      </c>
      <c r="G23" s="183">
        <f t="shared" si="2"/>
        <v>7.1</v>
      </c>
      <c r="H23" s="183">
        <f t="shared" si="2"/>
        <v>0</v>
      </c>
      <c r="I23" s="183">
        <f t="shared" si="2"/>
        <v>0</v>
      </c>
      <c r="J23" s="183">
        <f t="shared" si="2"/>
        <v>0</v>
      </c>
      <c r="K23" s="183">
        <f t="shared" si="2"/>
        <v>0</v>
      </c>
      <c r="L23" s="183">
        <f t="shared" si="2"/>
        <v>1</v>
      </c>
      <c r="M23" s="183">
        <f t="shared" si="2"/>
        <v>1</v>
      </c>
      <c r="N23" s="312">
        <v>2</v>
      </c>
      <c r="O23" s="312">
        <f t="shared" si="2"/>
        <v>0</v>
      </c>
      <c r="P23" s="312">
        <f t="shared" si="2"/>
        <v>0</v>
      </c>
      <c r="Q23" s="312">
        <f t="shared" si="2"/>
        <v>0</v>
      </c>
      <c r="R23" s="312">
        <f t="shared" si="2"/>
        <v>0</v>
      </c>
      <c r="S23" s="312">
        <f t="shared" si="2"/>
        <v>0</v>
      </c>
      <c r="T23" s="312">
        <f t="shared" si="2"/>
        <v>0</v>
      </c>
      <c r="U23" s="183">
        <f t="shared" si="2"/>
        <v>1</v>
      </c>
      <c r="V23" s="183">
        <f t="shared" si="2"/>
        <v>3.3</v>
      </c>
      <c r="W23" s="183">
        <f t="shared" si="2"/>
        <v>1</v>
      </c>
      <c r="X23" s="183">
        <f t="shared" si="2"/>
        <v>3.3</v>
      </c>
      <c r="Y23" s="183">
        <f t="shared" si="2"/>
        <v>0</v>
      </c>
      <c r="Z23" s="183">
        <f t="shared" si="2"/>
        <v>0</v>
      </c>
      <c r="AA23" s="183">
        <f t="shared" si="2"/>
        <v>0</v>
      </c>
      <c r="AB23" s="183">
        <f t="shared" si="2"/>
        <v>0</v>
      </c>
      <c r="AC23" s="183">
        <f t="shared" si="2"/>
        <v>0</v>
      </c>
      <c r="AD23" s="183">
        <f t="shared" si="2"/>
        <v>1</v>
      </c>
    </row>
    <row r="24" spans="1:30" ht="15">
      <c r="A24" s="171" t="s">
        <v>87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311"/>
      <c r="O24" s="311"/>
      <c r="P24" s="311"/>
      <c r="Q24" s="311"/>
      <c r="R24" s="311"/>
      <c r="S24" s="311"/>
      <c r="T24" s="311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</row>
    <row r="25" spans="1:30" ht="15">
      <c r="A25" s="172" t="s">
        <v>89</v>
      </c>
      <c r="B25" s="182">
        <v>38.5</v>
      </c>
      <c r="C25" s="182">
        <v>30</v>
      </c>
      <c r="D25" s="182">
        <v>50</v>
      </c>
      <c r="E25" s="182">
        <v>1.3</v>
      </c>
      <c r="F25" s="182">
        <v>2</v>
      </c>
      <c r="G25" s="182">
        <v>6.7</v>
      </c>
      <c r="H25" s="182">
        <v>0</v>
      </c>
      <c r="I25" s="182">
        <v>0</v>
      </c>
      <c r="J25" s="182">
        <v>0</v>
      </c>
      <c r="K25" s="182">
        <v>0</v>
      </c>
      <c r="L25" s="182">
        <v>1</v>
      </c>
      <c r="M25" s="182">
        <v>1</v>
      </c>
      <c r="N25" s="311"/>
      <c r="O25" s="311"/>
      <c r="P25" s="311"/>
      <c r="Q25" s="311"/>
      <c r="R25" s="311"/>
      <c r="S25" s="311"/>
      <c r="T25" s="311"/>
      <c r="U25" s="182">
        <v>2</v>
      </c>
      <c r="V25" s="182">
        <v>4</v>
      </c>
      <c r="W25" s="182">
        <v>2</v>
      </c>
      <c r="X25" s="182">
        <v>4</v>
      </c>
      <c r="Y25" s="182">
        <v>0</v>
      </c>
      <c r="Z25" s="182">
        <v>0</v>
      </c>
      <c r="AA25" s="182">
        <v>0</v>
      </c>
      <c r="AB25" s="182">
        <v>0</v>
      </c>
      <c r="AC25" s="182">
        <v>1</v>
      </c>
      <c r="AD25" s="182">
        <v>1</v>
      </c>
    </row>
    <row r="26" spans="1:30" ht="14.25">
      <c r="A26" s="175" t="s">
        <v>28</v>
      </c>
      <c r="B26" s="183">
        <f>B25</f>
        <v>38.5</v>
      </c>
      <c r="C26" s="183">
        <f t="shared" ref="C26:AD26" si="3">C25</f>
        <v>30</v>
      </c>
      <c r="D26" s="183">
        <f t="shared" si="3"/>
        <v>50</v>
      </c>
      <c r="E26" s="183">
        <f t="shared" si="3"/>
        <v>1.3</v>
      </c>
      <c r="F26" s="183">
        <f t="shared" si="3"/>
        <v>2</v>
      </c>
      <c r="G26" s="183">
        <f t="shared" si="3"/>
        <v>6.7</v>
      </c>
      <c r="H26" s="183">
        <f t="shared" si="3"/>
        <v>0</v>
      </c>
      <c r="I26" s="183">
        <f t="shared" si="3"/>
        <v>0</v>
      </c>
      <c r="J26" s="183">
        <f t="shared" si="3"/>
        <v>0</v>
      </c>
      <c r="K26" s="183">
        <f t="shared" si="3"/>
        <v>0</v>
      </c>
      <c r="L26" s="183">
        <f t="shared" si="3"/>
        <v>1</v>
      </c>
      <c r="M26" s="183">
        <f t="shared" si="3"/>
        <v>1</v>
      </c>
      <c r="N26" s="312">
        <v>2</v>
      </c>
      <c r="O26" s="312">
        <f t="shared" si="3"/>
        <v>0</v>
      </c>
      <c r="P26" s="312">
        <f t="shared" si="3"/>
        <v>0</v>
      </c>
      <c r="Q26" s="312">
        <f t="shared" si="3"/>
        <v>0</v>
      </c>
      <c r="R26" s="312">
        <f t="shared" si="3"/>
        <v>0</v>
      </c>
      <c r="S26" s="312">
        <f t="shared" si="3"/>
        <v>0</v>
      </c>
      <c r="T26" s="312">
        <f t="shared" si="3"/>
        <v>0</v>
      </c>
      <c r="U26" s="183">
        <f t="shared" si="3"/>
        <v>2</v>
      </c>
      <c r="V26" s="183">
        <f t="shared" si="3"/>
        <v>4</v>
      </c>
      <c r="W26" s="183">
        <f t="shared" si="3"/>
        <v>2</v>
      </c>
      <c r="X26" s="183">
        <f t="shared" si="3"/>
        <v>4</v>
      </c>
      <c r="Y26" s="183">
        <f t="shared" si="3"/>
        <v>0</v>
      </c>
      <c r="Z26" s="183">
        <f t="shared" si="3"/>
        <v>0</v>
      </c>
      <c r="AA26" s="183">
        <f t="shared" si="3"/>
        <v>0</v>
      </c>
      <c r="AB26" s="183">
        <f t="shared" si="3"/>
        <v>0</v>
      </c>
      <c r="AC26" s="183">
        <f t="shared" si="3"/>
        <v>1</v>
      </c>
      <c r="AD26" s="183">
        <f t="shared" si="3"/>
        <v>1</v>
      </c>
    </row>
    <row r="27" spans="1:30" ht="15">
      <c r="A27" s="171" t="s">
        <v>95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311"/>
      <c r="O27" s="311"/>
      <c r="P27" s="311"/>
      <c r="Q27" s="311"/>
      <c r="R27" s="311"/>
      <c r="S27" s="311"/>
      <c r="T27" s="311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</row>
    <row r="28" spans="1:30" ht="15">
      <c r="A28" s="172" t="s">
        <v>97</v>
      </c>
      <c r="B28" s="182">
        <v>17.100000000000001</v>
      </c>
      <c r="C28" s="182">
        <v>9</v>
      </c>
      <c r="D28" s="182">
        <v>15</v>
      </c>
      <c r="E28" s="182">
        <v>0.9</v>
      </c>
      <c r="F28" s="182">
        <v>1</v>
      </c>
      <c r="G28" s="182">
        <v>7.7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1</v>
      </c>
      <c r="N28" s="311"/>
      <c r="O28" s="311"/>
      <c r="P28" s="311"/>
      <c r="Q28" s="311"/>
      <c r="R28" s="311"/>
      <c r="S28" s="311"/>
      <c r="T28" s="311"/>
      <c r="U28" s="182">
        <v>0</v>
      </c>
      <c r="V28" s="182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D28" s="182">
        <v>0</v>
      </c>
    </row>
    <row r="29" spans="1:30" ht="14.25">
      <c r="A29" s="175" t="s">
        <v>28</v>
      </c>
      <c r="B29" s="183">
        <f>B28</f>
        <v>17.100000000000001</v>
      </c>
      <c r="C29" s="183">
        <f t="shared" ref="C29:AD29" si="4">C28</f>
        <v>9</v>
      </c>
      <c r="D29" s="183">
        <f t="shared" si="4"/>
        <v>15</v>
      </c>
      <c r="E29" s="183">
        <f t="shared" si="4"/>
        <v>0.9</v>
      </c>
      <c r="F29" s="183">
        <f t="shared" si="4"/>
        <v>1</v>
      </c>
      <c r="G29" s="183">
        <f t="shared" si="4"/>
        <v>7.7</v>
      </c>
      <c r="H29" s="183">
        <f t="shared" si="4"/>
        <v>0</v>
      </c>
      <c r="I29" s="183">
        <f t="shared" si="4"/>
        <v>0</v>
      </c>
      <c r="J29" s="183">
        <f t="shared" si="4"/>
        <v>0</v>
      </c>
      <c r="K29" s="183">
        <f t="shared" si="4"/>
        <v>0</v>
      </c>
      <c r="L29" s="183">
        <f t="shared" si="4"/>
        <v>0</v>
      </c>
      <c r="M29" s="183">
        <f t="shared" si="4"/>
        <v>1</v>
      </c>
      <c r="N29" s="312">
        <v>1</v>
      </c>
      <c r="O29" s="312">
        <f t="shared" si="4"/>
        <v>0</v>
      </c>
      <c r="P29" s="312">
        <f t="shared" si="4"/>
        <v>0</v>
      </c>
      <c r="Q29" s="312">
        <f t="shared" si="4"/>
        <v>0</v>
      </c>
      <c r="R29" s="312">
        <f t="shared" si="4"/>
        <v>0</v>
      </c>
      <c r="S29" s="312">
        <f t="shared" si="4"/>
        <v>0</v>
      </c>
      <c r="T29" s="312">
        <f t="shared" si="4"/>
        <v>0</v>
      </c>
      <c r="U29" s="183">
        <f t="shared" si="4"/>
        <v>0</v>
      </c>
      <c r="V29" s="183">
        <f t="shared" si="4"/>
        <v>0</v>
      </c>
      <c r="W29" s="183">
        <f t="shared" si="4"/>
        <v>0</v>
      </c>
      <c r="X29" s="183">
        <f t="shared" si="4"/>
        <v>0</v>
      </c>
      <c r="Y29" s="183">
        <f t="shared" si="4"/>
        <v>0</v>
      </c>
      <c r="Z29" s="183">
        <f t="shared" si="4"/>
        <v>0</v>
      </c>
      <c r="AA29" s="183">
        <f t="shared" si="4"/>
        <v>0</v>
      </c>
      <c r="AB29" s="183">
        <f t="shared" si="4"/>
        <v>0</v>
      </c>
      <c r="AC29" s="183">
        <f t="shared" si="4"/>
        <v>0</v>
      </c>
      <c r="AD29" s="183">
        <f t="shared" si="4"/>
        <v>0</v>
      </c>
    </row>
    <row r="30" spans="1:30" ht="15">
      <c r="A30" s="174" t="s">
        <v>99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311"/>
      <c r="O30" s="311"/>
      <c r="P30" s="311"/>
      <c r="Q30" s="311"/>
      <c r="R30" s="311"/>
      <c r="S30" s="311"/>
      <c r="T30" s="311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</row>
    <row r="31" spans="1:30" ht="15">
      <c r="A31" s="174" t="s">
        <v>102</v>
      </c>
      <c r="B31" s="182">
        <v>21.12</v>
      </c>
      <c r="C31" s="182">
        <v>0</v>
      </c>
      <c r="D31" s="182">
        <v>5</v>
      </c>
      <c r="E31" s="182">
        <v>0.24</v>
      </c>
      <c r="F31" s="182">
        <v>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311">
        <v>0</v>
      </c>
      <c r="O31" s="311">
        <v>0</v>
      </c>
      <c r="P31" s="311">
        <v>0</v>
      </c>
      <c r="Q31" s="311">
        <v>0</v>
      </c>
      <c r="R31" s="311">
        <v>0</v>
      </c>
      <c r="S31" s="311">
        <v>0</v>
      </c>
      <c r="T31" s="311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</row>
    <row r="32" spans="1:30" ht="14.25">
      <c r="A32" s="175" t="s">
        <v>28</v>
      </c>
      <c r="B32" s="183">
        <f>B31</f>
        <v>21.12</v>
      </c>
      <c r="C32" s="183">
        <f t="shared" ref="C32:AD32" si="5">C31</f>
        <v>0</v>
      </c>
      <c r="D32" s="183">
        <f t="shared" si="5"/>
        <v>5</v>
      </c>
      <c r="E32" s="183">
        <f t="shared" si="5"/>
        <v>0.24</v>
      </c>
      <c r="F32" s="183">
        <f t="shared" si="5"/>
        <v>0</v>
      </c>
      <c r="G32" s="183">
        <f t="shared" si="5"/>
        <v>0</v>
      </c>
      <c r="H32" s="183">
        <f t="shared" si="5"/>
        <v>0</v>
      </c>
      <c r="I32" s="183">
        <f t="shared" si="5"/>
        <v>0</v>
      </c>
      <c r="J32" s="183">
        <f t="shared" si="5"/>
        <v>0</v>
      </c>
      <c r="K32" s="183">
        <f t="shared" si="5"/>
        <v>0</v>
      </c>
      <c r="L32" s="183">
        <f t="shared" si="5"/>
        <v>0</v>
      </c>
      <c r="M32" s="183">
        <f t="shared" si="5"/>
        <v>0</v>
      </c>
      <c r="N32" s="312">
        <f t="shared" si="5"/>
        <v>0</v>
      </c>
      <c r="O32" s="312">
        <f t="shared" si="5"/>
        <v>0</v>
      </c>
      <c r="P32" s="312">
        <f t="shared" si="5"/>
        <v>0</v>
      </c>
      <c r="Q32" s="312">
        <f t="shared" si="5"/>
        <v>0</v>
      </c>
      <c r="R32" s="312">
        <f t="shared" si="5"/>
        <v>0</v>
      </c>
      <c r="S32" s="312">
        <f t="shared" si="5"/>
        <v>0</v>
      </c>
      <c r="T32" s="312">
        <f t="shared" si="5"/>
        <v>0</v>
      </c>
      <c r="U32" s="183">
        <f t="shared" si="5"/>
        <v>0</v>
      </c>
      <c r="V32" s="183">
        <f t="shared" si="5"/>
        <v>0</v>
      </c>
      <c r="W32" s="183">
        <f t="shared" si="5"/>
        <v>0</v>
      </c>
      <c r="X32" s="183">
        <f t="shared" si="5"/>
        <v>0</v>
      </c>
      <c r="Y32" s="183">
        <f t="shared" si="5"/>
        <v>0</v>
      </c>
      <c r="Z32" s="183">
        <f t="shared" si="5"/>
        <v>0</v>
      </c>
      <c r="AA32" s="183">
        <f t="shared" si="5"/>
        <v>0</v>
      </c>
      <c r="AB32" s="183">
        <f t="shared" si="5"/>
        <v>0</v>
      </c>
      <c r="AC32" s="183">
        <f t="shared" si="5"/>
        <v>0</v>
      </c>
      <c r="AD32" s="183">
        <f t="shared" si="5"/>
        <v>0</v>
      </c>
    </row>
    <row r="33" spans="1:30" ht="15">
      <c r="A33" s="171" t="s">
        <v>108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311"/>
      <c r="O33" s="311"/>
      <c r="P33" s="311"/>
      <c r="Q33" s="311"/>
      <c r="R33" s="311"/>
      <c r="S33" s="311"/>
      <c r="T33" s="311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</row>
    <row r="34" spans="1:30" ht="15">
      <c r="A34" s="172" t="s">
        <v>110</v>
      </c>
      <c r="B34" s="182">
        <v>15.2</v>
      </c>
      <c r="C34" s="182">
        <v>22</v>
      </c>
      <c r="D34" s="182">
        <v>35</v>
      </c>
      <c r="E34" s="182">
        <v>2.2999999999999998</v>
      </c>
      <c r="F34" s="182">
        <v>1</v>
      </c>
      <c r="G34" s="182">
        <v>4.5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1</v>
      </c>
      <c r="N34" s="311"/>
      <c r="O34" s="311"/>
      <c r="P34" s="311"/>
      <c r="Q34" s="311"/>
      <c r="R34" s="311"/>
      <c r="S34" s="311"/>
      <c r="T34" s="311"/>
      <c r="U34" s="182">
        <v>2</v>
      </c>
      <c r="V34" s="182">
        <v>5.7</v>
      </c>
      <c r="W34" s="182">
        <v>2</v>
      </c>
      <c r="X34" s="182">
        <v>5.7</v>
      </c>
      <c r="Y34" s="182">
        <v>0</v>
      </c>
      <c r="Z34" s="182">
        <v>0</v>
      </c>
      <c r="AA34" s="182">
        <v>0</v>
      </c>
      <c r="AB34" s="182">
        <v>0</v>
      </c>
      <c r="AC34" s="182">
        <v>1</v>
      </c>
      <c r="AD34" s="182">
        <v>1</v>
      </c>
    </row>
    <row r="35" spans="1:30" ht="15">
      <c r="A35" s="173" t="s">
        <v>114</v>
      </c>
      <c r="B35" s="182">
        <v>37</v>
      </c>
      <c r="C35" s="182">
        <v>18</v>
      </c>
      <c r="D35" s="182">
        <v>35</v>
      </c>
      <c r="E35" s="182">
        <v>0.9</v>
      </c>
      <c r="F35" s="182">
        <v>0</v>
      </c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0</v>
      </c>
      <c r="S35" s="311">
        <v>0</v>
      </c>
      <c r="T35" s="311">
        <v>0</v>
      </c>
      <c r="U35" s="182">
        <v>1</v>
      </c>
      <c r="V35" s="182">
        <v>2.9</v>
      </c>
      <c r="W35" s="182">
        <v>1</v>
      </c>
      <c r="X35" s="182">
        <v>2.9</v>
      </c>
      <c r="Y35" s="182">
        <v>0</v>
      </c>
      <c r="Z35" s="182">
        <v>0</v>
      </c>
      <c r="AA35" s="182">
        <v>0</v>
      </c>
      <c r="AB35" s="182">
        <v>0</v>
      </c>
      <c r="AC35" s="182">
        <v>0</v>
      </c>
      <c r="AD35" s="182">
        <v>1</v>
      </c>
    </row>
    <row r="36" spans="1:30" ht="15">
      <c r="A36" s="173" t="s">
        <v>109</v>
      </c>
      <c r="B36" s="182">
        <v>39.6</v>
      </c>
      <c r="C36" s="182">
        <v>14</v>
      </c>
      <c r="D36" s="182">
        <v>44</v>
      </c>
      <c r="E36" s="182">
        <v>1.1000000000000001</v>
      </c>
      <c r="F36" s="182">
        <v>2</v>
      </c>
      <c r="G36" s="182">
        <v>4.5</v>
      </c>
      <c r="H36" s="182">
        <v>0</v>
      </c>
      <c r="I36" s="182">
        <v>0</v>
      </c>
      <c r="J36" s="182">
        <v>0</v>
      </c>
      <c r="K36" s="182">
        <v>0</v>
      </c>
      <c r="L36" s="182">
        <v>1</v>
      </c>
      <c r="M36" s="182">
        <v>1</v>
      </c>
      <c r="N36" s="311"/>
      <c r="O36" s="311"/>
      <c r="P36" s="311"/>
      <c r="Q36" s="311"/>
      <c r="R36" s="311"/>
      <c r="S36" s="311"/>
      <c r="T36" s="311"/>
      <c r="U36" s="182">
        <v>2</v>
      </c>
      <c r="V36" s="182">
        <v>4.5</v>
      </c>
      <c r="W36" s="182">
        <v>2</v>
      </c>
      <c r="X36" s="182">
        <v>4.5</v>
      </c>
      <c r="Y36" s="182">
        <v>0</v>
      </c>
      <c r="Z36" s="182">
        <v>0</v>
      </c>
      <c r="AA36" s="182">
        <v>0</v>
      </c>
      <c r="AB36" s="182">
        <v>0</v>
      </c>
      <c r="AC36" s="182">
        <v>1</v>
      </c>
      <c r="AD36" s="182">
        <v>1</v>
      </c>
    </row>
    <row r="37" spans="1:30" ht="14.25">
      <c r="A37" s="175" t="s">
        <v>28</v>
      </c>
      <c r="B37" s="183">
        <f>SUM(B34:B36)</f>
        <v>91.800000000000011</v>
      </c>
      <c r="C37" s="183">
        <f t="shared" ref="C37:AD37" si="6">SUM(C34:C36)</f>
        <v>54</v>
      </c>
      <c r="D37" s="183">
        <f t="shared" si="6"/>
        <v>114</v>
      </c>
      <c r="E37" s="183">
        <f t="shared" si="6"/>
        <v>4.3</v>
      </c>
      <c r="F37" s="183">
        <f t="shared" si="6"/>
        <v>3</v>
      </c>
      <c r="G37" s="183">
        <f t="shared" si="6"/>
        <v>9</v>
      </c>
      <c r="H37" s="183">
        <f t="shared" si="6"/>
        <v>0</v>
      </c>
      <c r="I37" s="183">
        <f t="shared" si="6"/>
        <v>0</v>
      </c>
      <c r="J37" s="183">
        <f t="shared" si="6"/>
        <v>0</v>
      </c>
      <c r="K37" s="183">
        <f t="shared" si="6"/>
        <v>0</v>
      </c>
      <c r="L37" s="183">
        <f t="shared" si="6"/>
        <v>1</v>
      </c>
      <c r="M37" s="183">
        <f t="shared" si="6"/>
        <v>2</v>
      </c>
      <c r="N37" s="312">
        <v>1</v>
      </c>
      <c r="O37" s="312">
        <f t="shared" si="6"/>
        <v>0</v>
      </c>
      <c r="P37" s="312">
        <f t="shared" si="6"/>
        <v>0</v>
      </c>
      <c r="Q37" s="312">
        <f t="shared" si="6"/>
        <v>0</v>
      </c>
      <c r="R37" s="312">
        <f t="shared" si="6"/>
        <v>0</v>
      </c>
      <c r="S37" s="312">
        <f t="shared" si="6"/>
        <v>0</v>
      </c>
      <c r="T37" s="312">
        <f t="shared" si="6"/>
        <v>0</v>
      </c>
      <c r="U37" s="183">
        <f t="shared" si="6"/>
        <v>5</v>
      </c>
      <c r="V37" s="183">
        <f t="shared" si="6"/>
        <v>13.1</v>
      </c>
      <c r="W37" s="183">
        <f t="shared" si="6"/>
        <v>5</v>
      </c>
      <c r="X37" s="183">
        <f t="shared" si="6"/>
        <v>13.1</v>
      </c>
      <c r="Y37" s="183">
        <f t="shared" si="6"/>
        <v>0</v>
      </c>
      <c r="Z37" s="183">
        <f t="shared" si="6"/>
        <v>0</v>
      </c>
      <c r="AA37" s="183">
        <f t="shared" si="6"/>
        <v>0</v>
      </c>
      <c r="AB37" s="183">
        <f t="shared" si="6"/>
        <v>0</v>
      </c>
      <c r="AC37" s="183">
        <f t="shared" si="6"/>
        <v>2</v>
      </c>
      <c r="AD37" s="183">
        <f t="shared" si="6"/>
        <v>3</v>
      </c>
    </row>
    <row r="38" spans="1:30" ht="15">
      <c r="A38" s="171" t="s">
        <v>122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311"/>
      <c r="O38" s="311"/>
      <c r="P38" s="311"/>
      <c r="Q38" s="311"/>
      <c r="R38" s="311"/>
      <c r="S38" s="311"/>
      <c r="T38" s="311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</row>
    <row r="39" spans="1:30" ht="15">
      <c r="A39" s="172" t="s">
        <v>123</v>
      </c>
      <c r="B39" s="182">
        <v>82.1</v>
      </c>
      <c r="C39" s="182">
        <v>20</v>
      </c>
      <c r="D39" s="182">
        <v>36</v>
      </c>
      <c r="E39" s="182">
        <v>0.4</v>
      </c>
      <c r="F39" s="182">
        <v>1</v>
      </c>
      <c r="G39" s="182">
        <v>5</v>
      </c>
      <c r="H39" s="182"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1</v>
      </c>
      <c r="N39" s="311"/>
      <c r="O39" s="311"/>
      <c r="P39" s="311"/>
      <c r="Q39" s="311"/>
      <c r="R39" s="311"/>
      <c r="S39" s="311"/>
      <c r="T39" s="311"/>
      <c r="U39" s="182">
        <v>1</v>
      </c>
      <c r="V39" s="182">
        <v>2.8</v>
      </c>
      <c r="W39" s="182">
        <v>1</v>
      </c>
      <c r="X39" s="182">
        <v>2.8</v>
      </c>
      <c r="Y39" s="182">
        <v>0</v>
      </c>
      <c r="Z39" s="182">
        <v>0</v>
      </c>
      <c r="AA39" s="182">
        <v>0</v>
      </c>
      <c r="AB39" s="182">
        <v>0</v>
      </c>
      <c r="AC39" s="182">
        <v>0</v>
      </c>
      <c r="AD39" s="182">
        <v>1</v>
      </c>
    </row>
    <row r="40" spans="1:30" ht="15">
      <c r="A40" s="172" t="s">
        <v>124</v>
      </c>
      <c r="B40" s="182">
        <v>22.11</v>
      </c>
      <c r="C40" s="182">
        <v>39</v>
      </c>
      <c r="D40" s="182">
        <v>58</v>
      </c>
      <c r="E40" s="182">
        <v>2.6</v>
      </c>
      <c r="F40" s="182">
        <v>7</v>
      </c>
      <c r="G40" s="182">
        <v>7.7</v>
      </c>
      <c r="H40" s="182">
        <v>0</v>
      </c>
      <c r="I40" s="182">
        <v>0</v>
      </c>
      <c r="J40" s="182">
        <v>0</v>
      </c>
      <c r="K40" s="182">
        <v>0</v>
      </c>
      <c r="L40" s="182">
        <v>2</v>
      </c>
      <c r="M40" s="182">
        <v>1</v>
      </c>
      <c r="N40" s="311"/>
      <c r="O40" s="311"/>
      <c r="P40" s="311"/>
      <c r="Q40" s="311"/>
      <c r="R40" s="311"/>
      <c r="S40" s="311"/>
      <c r="T40" s="311"/>
      <c r="U40" s="182">
        <v>4</v>
      </c>
      <c r="V40" s="182">
        <v>6.9</v>
      </c>
      <c r="W40" s="182">
        <v>4</v>
      </c>
      <c r="X40" s="182">
        <v>6.9</v>
      </c>
      <c r="Y40" s="182">
        <v>0</v>
      </c>
      <c r="Z40" s="182">
        <v>0</v>
      </c>
      <c r="AA40" s="182">
        <v>0</v>
      </c>
      <c r="AB40" s="182">
        <v>0</v>
      </c>
      <c r="AC40" s="182">
        <v>3</v>
      </c>
      <c r="AD40" s="182">
        <v>1</v>
      </c>
    </row>
    <row r="41" spans="1:30" ht="14.25">
      <c r="A41" s="175" t="s">
        <v>28</v>
      </c>
      <c r="B41" s="183">
        <f>SUM(B39:B40)</f>
        <v>104.21</v>
      </c>
      <c r="C41" s="183">
        <f t="shared" ref="C41:AD41" si="7">SUM(C39:C40)</f>
        <v>59</v>
      </c>
      <c r="D41" s="183">
        <f t="shared" si="7"/>
        <v>94</v>
      </c>
      <c r="E41" s="183">
        <f t="shared" si="7"/>
        <v>3</v>
      </c>
      <c r="F41" s="183">
        <f t="shared" si="7"/>
        <v>8</v>
      </c>
      <c r="G41" s="183">
        <f t="shared" si="7"/>
        <v>12.7</v>
      </c>
      <c r="H41" s="183">
        <f t="shared" si="7"/>
        <v>0</v>
      </c>
      <c r="I41" s="183">
        <f t="shared" si="7"/>
        <v>0</v>
      </c>
      <c r="J41" s="183">
        <f t="shared" si="7"/>
        <v>0</v>
      </c>
      <c r="K41" s="183">
        <f t="shared" si="7"/>
        <v>0</v>
      </c>
      <c r="L41" s="183">
        <f t="shared" si="7"/>
        <v>2</v>
      </c>
      <c r="M41" s="183">
        <f t="shared" si="7"/>
        <v>2</v>
      </c>
      <c r="N41" s="312">
        <v>7</v>
      </c>
      <c r="O41" s="312">
        <f t="shared" si="7"/>
        <v>0</v>
      </c>
      <c r="P41" s="312">
        <f t="shared" si="7"/>
        <v>0</v>
      </c>
      <c r="Q41" s="312">
        <f t="shared" si="7"/>
        <v>0</v>
      </c>
      <c r="R41" s="312">
        <f t="shared" si="7"/>
        <v>0</v>
      </c>
      <c r="S41" s="312">
        <f t="shared" si="7"/>
        <v>0</v>
      </c>
      <c r="T41" s="312">
        <f t="shared" si="7"/>
        <v>0</v>
      </c>
      <c r="U41" s="183">
        <f t="shared" si="7"/>
        <v>5</v>
      </c>
      <c r="V41" s="183">
        <f t="shared" si="7"/>
        <v>9.6999999999999993</v>
      </c>
      <c r="W41" s="183">
        <f t="shared" si="7"/>
        <v>5</v>
      </c>
      <c r="X41" s="183">
        <f t="shared" si="7"/>
        <v>9.6999999999999993</v>
      </c>
      <c r="Y41" s="183">
        <f t="shared" si="7"/>
        <v>0</v>
      </c>
      <c r="Z41" s="183">
        <f t="shared" si="7"/>
        <v>0</v>
      </c>
      <c r="AA41" s="183">
        <f t="shared" si="7"/>
        <v>0</v>
      </c>
      <c r="AB41" s="183">
        <f t="shared" si="7"/>
        <v>0</v>
      </c>
      <c r="AC41" s="183">
        <f t="shared" si="7"/>
        <v>3</v>
      </c>
      <c r="AD41" s="183">
        <f t="shared" si="7"/>
        <v>2</v>
      </c>
    </row>
    <row r="42" spans="1:30" ht="31.5" customHeight="1">
      <c r="A42" s="175" t="s">
        <v>126</v>
      </c>
      <c r="B42" s="183">
        <f>B41+B37+B32+B29+B26+B23+B20+B17</f>
        <v>466.41</v>
      </c>
      <c r="C42" s="183">
        <f t="shared" ref="C42:AB42" si="8">C41+C37+C32+C29+C26+C23+C20+C17</f>
        <v>446</v>
      </c>
      <c r="D42" s="183">
        <f t="shared" si="8"/>
        <v>631</v>
      </c>
      <c r="E42" s="183">
        <f t="shared" si="8"/>
        <v>24.799999999999997</v>
      </c>
      <c r="F42" s="183">
        <f t="shared" si="8"/>
        <v>30</v>
      </c>
      <c r="G42" s="183">
        <f t="shared" si="8"/>
        <v>82</v>
      </c>
      <c r="H42" s="183">
        <f t="shared" si="8"/>
        <v>0</v>
      </c>
      <c r="I42" s="183">
        <f t="shared" si="8"/>
        <v>0</v>
      </c>
      <c r="J42" s="183">
        <f t="shared" si="8"/>
        <v>0</v>
      </c>
      <c r="K42" s="183">
        <f t="shared" si="8"/>
        <v>0</v>
      </c>
      <c r="L42" s="183">
        <f t="shared" si="8"/>
        <v>15</v>
      </c>
      <c r="M42" s="183">
        <f t="shared" si="8"/>
        <v>17</v>
      </c>
      <c r="N42" s="312">
        <f t="shared" si="8"/>
        <v>25</v>
      </c>
      <c r="O42" s="312">
        <f t="shared" si="8"/>
        <v>0</v>
      </c>
      <c r="P42" s="312">
        <f t="shared" si="8"/>
        <v>0</v>
      </c>
      <c r="Q42" s="312">
        <f t="shared" si="8"/>
        <v>0</v>
      </c>
      <c r="R42" s="312">
        <f t="shared" si="8"/>
        <v>0</v>
      </c>
      <c r="S42" s="312">
        <f t="shared" si="8"/>
        <v>4</v>
      </c>
      <c r="T42" s="312">
        <f t="shared" si="8"/>
        <v>0</v>
      </c>
      <c r="U42" s="183">
        <f t="shared" si="8"/>
        <v>33</v>
      </c>
      <c r="V42" s="183">
        <f t="shared" si="8"/>
        <v>60.8</v>
      </c>
      <c r="W42" s="183">
        <f t="shared" si="8"/>
        <v>33</v>
      </c>
      <c r="X42" s="183">
        <f t="shared" si="8"/>
        <v>60.8</v>
      </c>
      <c r="Y42" s="183">
        <f t="shared" si="8"/>
        <v>0</v>
      </c>
      <c r="Z42" s="183">
        <f>Z17+Z20+Z26+Z29+Z32+Z37+Z41</f>
        <v>2</v>
      </c>
      <c r="AA42" s="183">
        <f t="shared" si="8"/>
        <v>0</v>
      </c>
      <c r="AB42" s="183">
        <f t="shared" si="8"/>
        <v>0</v>
      </c>
      <c r="AC42" s="183">
        <f>AC17+AC20+AC23+AC26+AC29+AC32+AC37+AC41</f>
        <v>15</v>
      </c>
      <c r="AD42" s="183">
        <f>AD17+AD20+AD23+AD26+AD29+AD32+AD37+AD41</f>
        <v>16</v>
      </c>
    </row>
  </sheetData>
  <mergeCells count="34">
    <mergeCell ref="A5:A9"/>
    <mergeCell ref="B5:B9"/>
    <mergeCell ref="C5:D7"/>
    <mergeCell ref="E5:E9"/>
    <mergeCell ref="C8:C9"/>
    <mergeCell ref="D8:D9"/>
    <mergeCell ref="C2:U2"/>
    <mergeCell ref="E3:T3"/>
    <mergeCell ref="C4:V4"/>
    <mergeCell ref="U5:AD5"/>
    <mergeCell ref="F5:T5"/>
    <mergeCell ref="F7:F9"/>
    <mergeCell ref="H7:H9"/>
    <mergeCell ref="G7:G9"/>
    <mergeCell ref="F6:M6"/>
    <mergeCell ref="O8:R8"/>
    <mergeCell ref="I8:L8"/>
    <mergeCell ref="Y7:Y9"/>
    <mergeCell ref="Z7:AD7"/>
    <mergeCell ref="AD8:AD9"/>
    <mergeCell ref="U7:U9"/>
    <mergeCell ref="M8:M9"/>
    <mergeCell ref="T7:T9"/>
    <mergeCell ref="V7:V9"/>
    <mergeCell ref="I7:M7"/>
    <mergeCell ref="N7:N9"/>
    <mergeCell ref="W7:W9"/>
    <mergeCell ref="X7:X9"/>
    <mergeCell ref="Z8:AC8"/>
    <mergeCell ref="N6:T6"/>
    <mergeCell ref="S8:S9"/>
    <mergeCell ref="U6:V6"/>
    <mergeCell ref="W6:AD6"/>
    <mergeCell ref="O7:S7"/>
  </mergeCells>
  <phoneticPr fontId="19" type="noConversion"/>
  <pageMargins left="0.19685039370078741" right="0.31496062992125984" top="0.19685039370078741" bottom="0" header="0" footer="0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35"/>
  <sheetViews>
    <sheetView topLeftCell="A7" zoomScaleNormal="160" workbookViewId="0">
      <pane ySplit="3" topLeftCell="A10" activePane="bottomLeft" state="frozenSplit"/>
      <selection activeCell="A7" sqref="A7"/>
      <selection pane="bottomLeft" activeCell="T30" sqref="N7:T30"/>
    </sheetView>
  </sheetViews>
  <sheetFormatPr defaultRowHeight="12.75"/>
  <cols>
    <col min="1" max="1" width="16.140625" style="1" customWidth="1"/>
    <col min="2" max="2" width="8.28515625" style="1" customWidth="1"/>
    <col min="3" max="3" width="4.85546875" style="1" customWidth="1"/>
    <col min="4" max="4" width="4.28515625" style="1" customWidth="1"/>
    <col min="5" max="5" width="11.85546875" style="1" customWidth="1"/>
    <col min="6" max="6" width="4.140625" style="1" customWidth="1"/>
    <col min="7" max="7" width="4.5703125" style="1" customWidth="1"/>
    <col min="8" max="8" width="3.5703125" style="1" customWidth="1"/>
    <col min="9" max="9" width="3.85546875" style="1" customWidth="1"/>
    <col min="10" max="10" width="3.28515625" style="1" customWidth="1"/>
    <col min="11" max="11" width="3" style="1" customWidth="1"/>
    <col min="12" max="12" width="4.85546875" style="1" customWidth="1"/>
    <col min="13" max="15" width="4" style="1" customWidth="1"/>
    <col min="16" max="16" width="3.42578125" style="1" customWidth="1"/>
    <col min="17" max="17" width="3.85546875" style="1" customWidth="1"/>
    <col min="18" max="18" width="5.28515625" style="1" customWidth="1"/>
    <col min="19" max="19" width="4.7109375" style="1" customWidth="1"/>
    <col min="20" max="21" width="3.7109375" style="1" customWidth="1"/>
    <col min="22" max="23" width="4" style="1" customWidth="1"/>
    <col min="24" max="24" width="4.42578125" style="1" customWidth="1"/>
    <col min="25" max="26" width="3.42578125" style="1" customWidth="1"/>
    <col min="27" max="27" width="3.85546875" style="1" customWidth="1"/>
    <col min="28" max="28" width="3" style="1" customWidth="1"/>
    <col min="29" max="29" width="5.28515625" style="1" customWidth="1"/>
    <col min="30" max="30" width="3.5703125" style="1" customWidth="1"/>
    <col min="31" max="37" width="9.140625" style="1" hidden="1" customWidth="1"/>
    <col min="38" max="16384" width="9.140625" style="1"/>
  </cols>
  <sheetData>
    <row r="1" spans="1:30">
      <c r="A1" s="2"/>
      <c r="B1" s="2"/>
      <c r="C1" s="431" t="s">
        <v>26</v>
      </c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2"/>
      <c r="B2" s="2"/>
      <c r="C2" s="86"/>
      <c r="D2" s="86"/>
      <c r="E2" s="431" t="s">
        <v>138</v>
      </c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86"/>
      <c r="V2" s="2"/>
      <c r="W2" s="2"/>
      <c r="X2" s="2"/>
      <c r="Y2" s="2"/>
      <c r="Z2" s="2"/>
      <c r="AA2" s="2"/>
      <c r="AB2" s="2"/>
      <c r="AC2" s="2"/>
      <c r="AD2" s="2"/>
    </row>
    <row r="3" spans="1:30" ht="12" customHeight="1">
      <c r="A3" s="2"/>
      <c r="B3" s="2"/>
      <c r="C3" s="432" t="s">
        <v>27</v>
      </c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2"/>
      <c r="X3" s="2"/>
      <c r="Y3" s="2"/>
      <c r="Z3" s="2"/>
      <c r="AA3" s="2"/>
      <c r="AB3" s="2"/>
      <c r="AC3" s="2"/>
      <c r="AD3" s="2"/>
    </row>
    <row r="4" spans="1:30" ht="13.5" customHeight="1">
      <c r="A4" s="2"/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2"/>
      <c r="X4" s="2"/>
      <c r="Y4" s="2"/>
      <c r="Z4" s="2"/>
      <c r="AA4" s="2"/>
      <c r="AB4" s="2"/>
      <c r="AC4" s="2"/>
      <c r="AD4" s="2"/>
    </row>
    <row r="5" spans="1:30" ht="24" customHeight="1">
      <c r="A5" s="476" t="s">
        <v>2</v>
      </c>
      <c r="B5" s="476" t="s">
        <v>3</v>
      </c>
      <c r="C5" s="491" t="s">
        <v>206</v>
      </c>
      <c r="D5" s="492"/>
      <c r="E5" s="479" t="s">
        <v>5</v>
      </c>
      <c r="F5" s="482" t="s">
        <v>6</v>
      </c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4"/>
      <c r="U5" s="488" t="s">
        <v>18</v>
      </c>
      <c r="V5" s="489"/>
      <c r="W5" s="489"/>
      <c r="X5" s="489"/>
      <c r="Y5" s="489"/>
      <c r="Z5" s="489"/>
      <c r="AA5" s="489"/>
      <c r="AB5" s="489"/>
      <c r="AC5" s="489"/>
      <c r="AD5" s="490"/>
    </row>
    <row r="6" spans="1:30" ht="84.75" customHeight="1">
      <c r="A6" s="477"/>
      <c r="B6" s="477"/>
      <c r="C6" s="493"/>
      <c r="D6" s="494"/>
      <c r="E6" s="480"/>
      <c r="F6" s="482" t="s">
        <v>7</v>
      </c>
      <c r="G6" s="483"/>
      <c r="H6" s="483"/>
      <c r="I6" s="483"/>
      <c r="J6" s="483"/>
      <c r="K6" s="483"/>
      <c r="L6" s="483"/>
      <c r="M6" s="484"/>
      <c r="N6" s="488" t="s">
        <v>8</v>
      </c>
      <c r="O6" s="489"/>
      <c r="P6" s="489"/>
      <c r="Q6" s="489"/>
      <c r="R6" s="489"/>
      <c r="S6" s="489"/>
      <c r="T6" s="490"/>
      <c r="U6" s="482" t="s">
        <v>207</v>
      </c>
      <c r="V6" s="484"/>
      <c r="W6" s="482" t="s">
        <v>20</v>
      </c>
      <c r="X6" s="483"/>
      <c r="Y6" s="483"/>
      <c r="Z6" s="483"/>
      <c r="AA6" s="483"/>
      <c r="AB6" s="483"/>
      <c r="AC6" s="483"/>
      <c r="AD6" s="484"/>
    </row>
    <row r="7" spans="1:30" s="136" customFormat="1" ht="24" customHeight="1">
      <c r="A7" s="477"/>
      <c r="B7" s="477"/>
      <c r="C7" s="495"/>
      <c r="D7" s="496"/>
      <c r="E7" s="480"/>
      <c r="F7" s="392" t="s">
        <v>9</v>
      </c>
      <c r="G7" s="392" t="s">
        <v>10</v>
      </c>
      <c r="H7" s="392" t="s">
        <v>11</v>
      </c>
      <c r="I7" s="395" t="s">
        <v>12</v>
      </c>
      <c r="J7" s="396"/>
      <c r="K7" s="396"/>
      <c r="L7" s="396"/>
      <c r="M7" s="397"/>
      <c r="N7" s="485" t="s">
        <v>9</v>
      </c>
      <c r="O7" s="378" t="s">
        <v>12</v>
      </c>
      <c r="P7" s="379"/>
      <c r="Q7" s="379"/>
      <c r="R7" s="379"/>
      <c r="S7" s="380"/>
      <c r="T7" s="485" t="s">
        <v>17</v>
      </c>
      <c r="U7" s="390" t="s">
        <v>9</v>
      </c>
      <c r="V7" s="390" t="s">
        <v>21</v>
      </c>
      <c r="W7" s="390" t="s">
        <v>22</v>
      </c>
      <c r="X7" s="390" t="s">
        <v>21</v>
      </c>
      <c r="Y7" s="390" t="s">
        <v>23</v>
      </c>
      <c r="Z7" s="387" t="s">
        <v>12</v>
      </c>
      <c r="AA7" s="388"/>
      <c r="AB7" s="388"/>
      <c r="AC7" s="388"/>
      <c r="AD7" s="389"/>
    </row>
    <row r="8" spans="1:30" s="136" customFormat="1" ht="44.25" customHeight="1">
      <c r="A8" s="477"/>
      <c r="B8" s="477"/>
      <c r="C8" s="392" t="s">
        <v>258</v>
      </c>
      <c r="D8" s="392" t="s">
        <v>259</v>
      </c>
      <c r="E8" s="480"/>
      <c r="F8" s="393"/>
      <c r="G8" s="393"/>
      <c r="H8" s="393"/>
      <c r="I8" s="369" t="s">
        <v>13</v>
      </c>
      <c r="J8" s="373"/>
      <c r="K8" s="373"/>
      <c r="L8" s="370"/>
      <c r="M8" s="390" t="s">
        <v>1</v>
      </c>
      <c r="N8" s="486"/>
      <c r="O8" s="381" t="s">
        <v>13</v>
      </c>
      <c r="P8" s="382"/>
      <c r="Q8" s="382"/>
      <c r="R8" s="383"/>
      <c r="S8" s="485" t="s">
        <v>1</v>
      </c>
      <c r="T8" s="486"/>
      <c r="U8" s="400"/>
      <c r="V8" s="400"/>
      <c r="W8" s="400"/>
      <c r="X8" s="400"/>
      <c r="Y8" s="400"/>
      <c r="Z8" s="369" t="s">
        <v>13</v>
      </c>
      <c r="AA8" s="373"/>
      <c r="AB8" s="373"/>
      <c r="AC8" s="370"/>
      <c r="AD8" s="390" t="s">
        <v>1</v>
      </c>
    </row>
    <row r="9" spans="1:30" s="136" customFormat="1" ht="60.75" customHeight="1">
      <c r="A9" s="478"/>
      <c r="B9" s="478"/>
      <c r="C9" s="394"/>
      <c r="D9" s="394"/>
      <c r="E9" s="481"/>
      <c r="F9" s="394"/>
      <c r="G9" s="394"/>
      <c r="H9" s="394"/>
      <c r="I9" s="39" t="s">
        <v>0</v>
      </c>
      <c r="J9" s="39" t="s">
        <v>14</v>
      </c>
      <c r="K9" s="40" t="s">
        <v>15</v>
      </c>
      <c r="L9" s="41" t="s">
        <v>16</v>
      </c>
      <c r="M9" s="391"/>
      <c r="N9" s="487"/>
      <c r="O9" s="306" t="s">
        <v>0</v>
      </c>
      <c r="P9" s="306" t="s">
        <v>14</v>
      </c>
      <c r="Q9" s="307" t="s">
        <v>15</v>
      </c>
      <c r="R9" s="308" t="s">
        <v>16</v>
      </c>
      <c r="S9" s="487"/>
      <c r="T9" s="487"/>
      <c r="U9" s="391"/>
      <c r="V9" s="391"/>
      <c r="W9" s="391"/>
      <c r="X9" s="391"/>
      <c r="Y9" s="391"/>
      <c r="Z9" s="39" t="s">
        <v>0</v>
      </c>
      <c r="AA9" s="39" t="s">
        <v>14</v>
      </c>
      <c r="AB9" s="40" t="s">
        <v>15</v>
      </c>
      <c r="AC9" s="41" t="s">
        <v>16</v>
      </c>
      <c r="AD9" s="391"/>
    </row>
    <row r="10" spans="1:30">
      <c r="A10" s="4">
        <v>2</v>
      </c>
      <c r="B10" s="4">
        <v>3</v>
      </c>
      <c r="C10" s="4">
        <v>4</v>
      </c>
      <c r="D10" s="4">
        <v>5</v>
      </c>
      <c r="E10" s="4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13</v>
      </c>
      <c r="M10" s="8">
        <v>14</v>
      </c>
      <c r="N10" s="309">
        <v>15</v>
      </c>
      <c r="O10" s="309">
        <v>16</v>
      </c>
      <c r="P10" s="309">
        <v>17</v>
      </c>
      <c r="Q10" s="309">
        <v>18</v>
      </c>
      <c r="R10" s="309">
        <v>19</v>
      </c>
      <c r="S10" s="309">
        <v>20</v>
      </c>
      <c r="T10" s="309">
        <v>21</v>
      </c>
      <c r="U10" s="8">
        <v>22</v>
      </c>
      <c r="V10" s="8">
        <v>23</v>
      </c>
      <c r="W10" s="8">
        <v>24</v>
      </c>
      <c r="X10" s="8">
        <v>25</v>
      </c>
      <c r="Y10" s="8">
        <v>26</v>
      </c>
      <c r="Z10" s="8">
        <v>27</v>
      </c>
      <c r="AA10" s="8">
        <v>28</v>
      </c>
      <c r="AB10" s="8">
        <v>29</v>
      </c>
      <c r="AC10" s="8">
        <v>30</v>
      </c>
      <c r="AD10" s="8">
        <v>31</v>
      </c>
    </row>
    <row r="11" spans="1:30" ht="13.5" customHeight="1">
      <c r="A11" s="474" t="s">
        <v>128</v>
      </c>
      <c r="B11" s="47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263"/>
      <c r="O11" s="263"/>
      <c r="P11" s="263"/>
      <c r="Q11" s="263"/>
      <c r="R11" s="263"/>
      <c r="S11" s="263"/>
      <c r="T11" s="263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s="127" customFormat="1" ht="23.25" customHeight="1">
      <c r="A12" s="260" t="s">
        <v>129</v>
      </c>
      <c r="B12" s="262">
        <v>16.5</v>
      </c>
      <c r="C12" s="262">
        <v>186</v>
      </c>
      <c r="D12" s="272">
        <v>174</v>
      </c>
      <c r="E12" s="273">
        <v>10.5</v>
      </c>
      <c r="F12" s="262">
        <v>37</v>
      </c>
      <c r="G12" s="274">
        <v>19.899999999999999</v>
      </c>
      <c r="H12" s="272">
        <v>0</v>
      </c>
      <c r="I12" s="262">
        <v>5</v>
      </c>
      <c r="J12" s="272">
        <v>0</v>
      </c>
      <c r="K12" s="272">
        <v>0</v>
      </c>
      <c r="L12" s="262">
        <v>14</v>
      </c>
      <c r="M12" s="262">
        <v>18</v>
      </c>
      <c r="N12" s="272">
        <v>6</v>
      </c>
      <c r="O12" s="272">
        <v>0</v>
      </c>
      <c r="P12" s="272">
        <v>0</v>
      </c>
      <c r="Q12" s="272">
        <v>0</v>
      </c>
      <c r="R12" s="272">
        <v>4</v>
      </c>
      <c r="S12" s="272">
        <v>2</v>
      </c>
      <c r="T12" s="272">
        <v>16.2</v>
      </c>
      <c r="U12" s="272">
        <v>26</v>
      </c>
      <c r="V12" s="272">
        <v>15</v>
      </c>
      <c r="W12" s="272">
        <v>26</v>
      </c>
      <c r="X12" s="272">
        <v>15</v>
      </c>
      <c r="Y12" s="272">
        <v>0</v>
      </c>
      <c r="Z12" s="272">
        <v>3</v>
      </c>
      <c r="AA12" s="272">
        <v>0</v>
      </c>
      <c r="AB12" s="272">
        <v>0</v>
      </c>
      <c r="AC12" s="272">
        <v>10</v>
      </c>
      <c r="AD12" s="272">
        <v>13</v>
      </c>
    </row>
    <row r="13" spans="1:30" s="128" customFormat="1">
      <c r="A13" s="266" t="s">
        <v>139</v>
      </c>
      <c r="B13" s="269">
        <f>SUM(B12)</f>
        <v>16.5</v>
      </c>
      <c r="C13" s="269">
        <f t="shared" ref="C13:AD13" si="0">SUM(C12)</f>
        <v>186</v>
      </c>
      <c r="D13" s="269">
        <f t="shared" si="0"/>
        <v>174</v>
      </c>
      <c r="E13" s="269">
        <f t="shared" si="0"/>
        <v>10.5</v>
      </c>
      <c r="F13" s="269">
        <f t="shared" si="0"/>
        <v>37</v>
      </c>
      <c r="G13" s="269">
        <f t="shared" si="0"/>
        <v>19.899999999999999</v>
      </c>
      <c r="H13" s="269">
        <f t="shared" si="0"/>
        <v>0</v>
      </c>
      <c r="I13" s="269">
        <f t="shared" si="0"/>
        <v>5</v>
      </c>
      <c r="J13" s="269">
        <f t="shared" si="0"/>
        <v>0</v>
      </c>
      <c r="K13" s="269">
        <f t="shared" si="0"/>
        <v>0</v>
      </c>
      <c r="L13" s="269">
        <f t="shared" si="0"/>
        <v>14</v>
      </c>
      <c r="M13" s="269">
        <f t="shared" si="0"/>
        <v>18</v>
      </c>
      <c r="N13" s="269">
        <v>7</v>
      </c>
      <c r="O13" s="269">
        <f t="shared" si="0"/>
        <v>0</v>
      </c>
      <c r="P13" s="269">
        <f t="shared" si="0"/>
        <v>0</v>
      </c>
      <c r="Q13" s="269">
        <f t="shared" si="0"/>
        <v>0</v>
      </c>
      <c r="R13" s="269">
        <v>0</v>
      </c>
      <c r="S13" s="269"/>
      <c r="T13" s="269"/>
      <c r="U13" s="269">
        <f t="shared" si="0"/>
        <v>26</v>
      </c>
      <c r="V13" s="269">
        <f t="shared" si="0"/>
        <v>15</v>
      </c>
      <c r="W13" s="269">
        <f t="shared" si="0"/>
        <v>26</v>
      </c>
      <c r="X13" s="269">
        <f t="shared" si="0"/>
        <v>15</v>
      </c>
      <c r="Y13" s="269">
        <f t="shared" si="0"/>
        <v>0</v>
      </c>
      <c r="Z13" s="269">
        <f t="shared" si="0"/>
        <v>3</v>
      </c>
      <c r="AA13" s="269">
        <f t="shared" si="0"/>
        <v>0</v>
      </c>
      <c r="AB13" s="269">
        <f t="shared" si="0"/>
        <v>0</v>
      </c>
      <c r="AC13" s="269">
        <f t="shared" si="0"/>
        <v>10</v>
      </c>
      <c r="AD13" s="269">
        <f t="shared" si="0"/>
        <v>13</v>
      </c>
    </row>
    <row r="14" spans="1:30" ht="16.5" customHeight="1">
      <c r="A14" s="472" t="s">
        <v>39</v>
      </c>
      <c r="B14" s="473"/>
      <c r="C14" s="262"/>
      <c r="D14" s="263"/>
      <c r="E14" s="264"/>
      <c r="F14" s="262"/>
      <c r="G14" s="263"/>
      <c r="H14" s="263"/>
      <c r="I14" s="262"/>
      <c r="J14" s="263"/>
      <c r="K14" s="263"/>
      <c r="L14" s="262"/>
      <c r="M14" s="262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</row>
    <row r="15" spans="1:30" s="111" customFormat="1" ht="12.75" customHeight="1">
      <c r="A15" s="260" t="s">
        <v>44</v>
      </c>
      <c r="B15" s="262">
        <v>36</v>
      </c>
      <c r="C15" s="262">
        <v>26</v>
      </c>
      <c r="D15" s="275">
        <v>27</v>
      </c>
      <c r="E15" s="264">
        <v>0.75</v>
      </c>
      <c r="F15" s="262">
        <v>0</v>
      </c>
      <c r="G15" s="263">
        <v>0</v>
      </c>
      <c r="H15" s="263">
        <v>0</v>
      </c>
      <c r="I15" s="262">
        <v>0</v>
      </c>
      <c r="J15" s="263">
        <v>0</v>
      </c>
      <c r="K15" s="263">
        <v>0</v>
      </c>
      <c r="L15" s="262">
        <v>0</v>
      </c>
      <c r="M15" s="262">
        <v>0</v>
      </c>
      <c r="N15" s="263">
        <v>0</v>
      </c>
      <c r="O15" s="263">
        <v>0</v>
      </c>
      <c r="P15" s="263">
        <v>0</v>
      </c>
      <c r="Q15" s="263">
        <v>0</v>
      </c>
      <c r="R15" s="263">
        <v>0</v>
      </c>
      <c r="S15" s="263">
        <v>0</v>
      </c>
      <c r="T15" s="263">
        <v>0</v>
      </c>
      <c r="U15" s="263">
        <v>0</v>
      </c>
      <c r="V15" s="263">
        <v>0</v>
      </c>
      <c r="W15" s="263">
        <v>0</v>
      </c>
      <c r="X15" s="263">
        <v>0</v>
      </c>
      <c r="Y15" s="263">
        <v>0</v>
      </c>
      <c r="Z15" s="263">
        <v>0</v>
      </c>
      <c r="AA15" s="263">
        <v>0</v>
      </c>
      <c r="AB15" s="263">
        <v>0</v>
      </c>
      <c r="AC15" s="263">
        <v>0</v>
      </c>
      <c r="AD15" s="263">
        <v>0</v>
      </c>
    </row>
    <row r="16" spans="1:30" s="127" customFormat="1" ht="16.5" customHeight="1">
      <c r="A16" s="260" t="s">
        <v>140</v>
      </c>
      <c r="B16" s="262">
        <v>20.9</v>
      </c>
      <c r="C16" s="262">
        <v>43</v>
      </c>
      <c r="D16" s="272">
        <v>74</v>
      </c>
      <c r="E16" s="273">
        <v>3.5</v>
      </c>
      <c r="F16" s="262">
        <v>3</v>
      </c>
      <c r="G16" s="274">
        <v>7</v>
      </c>
      <c r="H16" s="272">
        <v>0</v>
      </c>
      <c r="I16" s="262">
        <v>0</v>
      </c>
      <c r="J16" s="272">
        <v>0</v>
      </c>
      <c r="K16" s="272">
        <v>0</v>
      </c>
      <c r="L16" s="262">
        <v>1</v>
      </c>
      <c r="M16" s="262">
        <v>3</v>
      </c>
      <c r="N16" s="272">
        <v>1</v>
      </c>
      <c r="O16" s="272">
        <v>0</v>
      </c>
      <c r="P16" s="272">
        <v>0</v>
      </c>
      <c r="Q16" s="272">
        <v>0</v>
      </c>
      <c r="R16" s="272">
        <v>1</v>
      </c>
      <c r="S16" s="272">
        <v>0</v>
      </c>
      <c r="T16" s="272">
        <v>33.299999999999997</v>
      </c>
      <c r="U16" s="272">
        <v>5</v>
      </c>
      <c r="V16" s="272">
        <v>7</v>
      </c>
      <c r="W16" s="272">
        <v>5</v>
      </c>
      <c r="X16" s="272">
        <v>7</v>
      </c>
      <c r="Y16" s="272">
        <v>0</v>
      </c>
      <c r="Z16" s="272">
        <v>0</v>
      </c>
      <c r="AA16" s="272">
        <v>0</v>
      </c>
      <c r="AB16" s="272">
        <v>0</v>
      </c>
      <c r="AC16" s="272">
        <v>2</v>
      </c>
      <c r="AD16" s="272">
        <v>3</v>
      </c>
    </row>
    <row r="17" spans="1:30">
      <c r="A17" s="266" t="s">
        <v>139</v>
      </c>
      <c r="B17" s="269">
        <f>SUM(B15:B16)</f>
        <v>56.9</v>
      </c>
      <c r="C17" s="269">
        <f t="shared" ref="C17:AD17" si="1">SUM(C15:C16)</f>
        <v>69</v>
      </c>
      <c r="D17" s="269">
        <f t="shared" si="1"/>
        <v>101</v>
      </c>
      <c r="E17" s="269">
        <f t="shared" si="1"/>
        <v>4.25</v>
      </c>
      <c r="F17" s="269">
        <f t="shared" si="1"/>
        <v>3</v>
      </c>
      <c r="G17" s="269">
        <f t="shared" si="1"/>
        <v>7</v>
      </c>
      <c r="H17" s="269">
        <f t="shared" si="1"/>
        <v>0</v>
      </c>
      <c r="I17" s="269">
        <f t="shared" si="1"/>
        <v>0</v>
      </c>
      <c r="J17" s="269">
        <f t="shared" si="1"/>
        <v>0</v>
      </c>
      <c r="K17" s="269">
        <f t="shared" si="1"/>
        <v>0</v>
      </c>
      <c r="L17" s="269">
        <f t="shared" si="1"/>
        <v>1</v>
      </c>
      <c r="M17" s="269">
        <f t="shared" si="1"/>
        <v>3</v>
      </c>
      <c r="N17" s="269">
        <f t="shared" si="1"/>
        <v>1</v>
      </c>
      <c r="O17" s="269">
        <f t="shared" si="1"/>
        <v>0</v>
      </c>
      <c r="P17" s="269">
        <f t="shared" si="1"/>
        <v>0</v>
      </c>
      <c r="Q17" s="269">
        <f t="shared" si="1"/>
        <v>0</v>
      </c>
      <c r="R17" s="269">
        <f t="shared" si="1"/>
        <v>1</v>
      </c>
      <c r="S17" s="269">
        <f t="shared" si="1"/>
        <v>0</v>
      </c>
      <c r="T17" s="269">
        <f t="shared" si="1"/>
        <v>33.299999999999997</v>
      </c>
      <c r="U17" s="269">
        <f t="shared" si="1"/>
        <v>5</v>
      </c>
      <c r="V17" s="269">
        <f t="shared" si="1"/>
        <v>7</v>
      </c>
      <c r="W17" s="269">
        <f t="shared" si="1"/>
        <v>5</v>
      </c>
      <c r="X17" s="269">
        <f t="shared" si="1"/>
        <v>7</v>
      </c>
      <c r="Y17" s="269">
        <f t="shared" si="1"/>
        <v>0</v>
      </c>
      <c r="Z17" s="269">
        <f t="shared" si="1"/>
        <v>0</v>
      </c>
      <c r="AA17" s="269">
        <f t="shared" si="1"/>
        <v>0</v>
      </c>
      <c r="AB17" s="269">
        <f t="shared" si="1"/>
        <v>0</v>
      </c>
      <c r="AC17" s="269">
        <f t="shared" si="1"/>
        <v>2</v>
      </c>
      <c r="AD17" s="269">
        <f t="shared" si="1"/>
        <v>3</v>
      </c>
    </row>
    <row r="18" spans="1:30" ht="11.25" customHeight="1">
      <c r="A18" s="472" t="s">
        <v>136</v>
      </c>
      <c r="B18" s="473"/>
      <c r="C18" s="262"/>
      <c r="D18" s="263"/>
      <c r="E18" s="264"/>
      <c r="F18" s="262"/>
      <c r="G18" s="263"/>
      <c r="H18" s="263"/>
      <c r="I18" s="262"/>
      <c r="J18" s="263"/>
      <c r="K18" s="263"/>
      <c r="L18" s="262"/>
      <c r="M18" s="262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</row>
    <row r="19" spans="1:30" s="111" customFormat="1" ht="12.75" customHeight="1">
      <c r="A19" s="260" t="s">
        <v>141</v>
      </c>
      <c r="B19" s="261">
        <v>77.099999999999994</v>
      </c>
      <c r="C19" s="262">
        <v>25</v>
      </c>
      <c r="D19" s="263">
        <v>22</v>
      </c>
      <c r="E19" s="264">
        <v>0.3</v>
      </c>
      <c r="F19" s="262">
        <v>0</v>
      </c>
      <c r="G19" s="263">
        <v>0</v>
      </c>
      <c r="H19" s="263">
        <v>0</v>
      </c>
      <c r="I19" s="262">
        <v>0</v>
      </c>
      <c r="J19" s="263">
        <v>0</v>
      </c>
      <c r="K19" s="263">
        <v>0</v>
      </c>
      <c r="L19" s="262">
        <v>0</v>
      </c>
      <c r="M19" s="262">
        <v>0</v>
      </c>
      <c r="N19" s="263">
        <v>0</v>
      </c>
      <c r="O19" s="263">
        <v>0</v>
      </c>
      <c r="P19" s="263">
        <v>0</v>
      </c>
      <c r="Q19" s="263">
        <v>0</v>
      </c>
      <c r="R19" s="263">
        <v>0</v>
      </c>
      <c r="S19" s="263">
        <v>0</v>
      </c>
      <c r="T19" s="263">
        <v>0</v>
      </c>
      <c r="U19" s="263">
        <v>0</v>
      </c>
      <c r="V19" s="263">
        <v>0</v>
      </c>
      <c r="W19" s="263">
        <v>0</v>
      </c>
      <c r="X19" s="263">
        <v>0</v>
      </c>
      <c r="Y19" s="263">
        <v>0</v>
      </c>
      <c r="Z19" s="263">
        <v>0</v>
      </c>
      <c r="AA19" s="263">
        <v>0</v>
      </c>
      <c r="AB19" s="263">
        <v>0</v>
      </c>
      <c r="AC19" s="263">
        <v>0</v>
      </c>
      <c r="AD19" s="263">
        <v>0</v>
      </c>
    </row>
    <row r="20" spans="1:30" s="128" customFormat="1">
      <c r="A20" s="266" t="s">
        <v>139</v>
      </c>
      <c r="B20" s="267">
        <f>B19</f>
        <v>77.099999999999994</v>
      </c>
      <c r="C20" s="267">
        <f t="shared" ref="C20:AD20" si="2">C19</f>
        <v>25</v>
      </c>
      <c r="D20" s="267">
        <f t="shared" si="2"/>
        <v>22</v>
      </c>
      <c r="E20" s="267">
        <f t="shared" si="2"/>
        <v>0.3</v>
      </c>
      <c r="F20" s="268">
        <f t="shared" si="2"/>
        <v>0</v>
      </c>
      <c r="G20" s="268">
        <f t="shared" si="2"/>
        <v>0</v>
      </c>
      <c r="H20" s="268">
        <f t="shared" si="2"/>
        <v>0</v>
      </c>
      <c r="I20" s="268">
        <f t="shared" si="2"/>
        <v>0</v>
      </c>
      <c r="J20" s="268">
        <f t="shared" si="2"/>
        <v>0</v>
      </c>
      <c r="K20" s="268">
        <f t="shared" si="2"/>
        <v>0</v>
      </c>
      <c r="L20" s="268">
        <f t="shared" si="2"/>
        <v>0</v>
      </c>
      <c r="M20" s="268">
        <f t="shared" si="2"/>
        <v>0</v>
      </c>
      <c r="N20" s="268">
        <f t="shared" si="2"/>
        <v>0</v>
      </c>
      <c r="O20" s="268">
        <f t="shared" si="2"/>
        <v>0</v>
      </c>
      <c r="P20" s="268">
        <f t="shared" si="2"/>
        <v>0</v>
      </c>
      <c r="Q20" s="268">
        <f t="shared" si="2"/>
        <v>0</v>
      </c>
      <c r="R20" s="268">
        <f t="shared" si="2"/>
        <v>0</v>
      </c>
      <c r="S20" s="268">
        <f t="shared" si="2"/>
        <v>0</v>
      </c>
      <c r="T20" s="268">
        <f t="shared" si="2"/>
        <v>0</v>
      </c>
      <c r="U20" s="268">
        <f t="shared" si="2"/>
        <v>0</v>
      </c>
      <c r="V20" s="268">
        <f t="shared" si="2"/>
        <v>0</v>
      </c>
      <c r="W20" s="268">
        <f t="shared" si="2"/>
        <v>0</v>
      </c>
      <c r="X20" s="268">
        <f t="shared" si="2"/>
        <v>0</v>
      </c>
      <c r="Y20" s="268">
        <f t="shared" si="2"/>
        <v>0</v>
      </c>
      <c r="Z20" s="268">
        <f t="shared" si="2"/>
        <v>0</v>
      </c>
      <c r="AA20" s="268">
        <f t="shared" si="2"/>
        <v>0</v>
      </c>
      <c r="AB20" s="268">
        <f t="shared" si="2"/>
        <v>0</v>
      </c>
      <c r="AC20" s="268">
        <f t="shared" si="2"/>
        <v>0</v>
      </c>
      <c r="AD20" s="268">
        <f t="shared" si="2"/>
        <v>0</v>
      </c>
    </row>
    <row r="21" spans="1:30">
      <c r="A21" s="472" t="s">
        <v>51</v>
      </c>
      <c r="B21" s="473"/>
      <c r="C21" s="262"/>
      <c r="D21" s="263"/>
      <c r="E21" s="264"/>
      <c r="F21" s="262"/>
      <c r="G21" s="265"/>
      <c r="H21" s="263"/>
      <c r="I21" s="262"/>
      <c r="J21" s="263"/>
      <c r="K21" s="263"/>
      <c r="L21" s="262"/>
      <c r="M21" s="262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</row>
    <row r="22" spans="1:30" s="111" customFormat="1">
      <c r="A22" s="260" t="s">
        <v>142</v>
      </c>
      <c r="B22" s="261">
        <v>20.12</v>
      </c>
      <c r="C22" s="262">
        <v>42</v>
      </c>
      <c r="D22" s="263">
        <v>44</v>
      </c>
      <c r="E22" s="264">
        <v>2.2000000000000002</v>
      </c>
      <c r="F22" s="262">
        <v>6</v>
      </c>
      <c r="G22" s="265">
        <v>6</v>
      </c>
      <c r="H22" s="263">
        <v>0</v>
      </c>
      <c r="I22" s="262">
        <v>0</v>
      </c>
      <c r="J22" s="263">
        <v>0</v>
      </c>
      <c r="K22" s="263">
        <v>0</v>
      </c>
      <c r="L22" s="262">
        <v>4</v>
      </c>
      <c r="M22" s="262">
        <v>2</v>
      </c>
      <c r="N22" s="263">
        <v>0</v>
      </c>
      <c r="O22" s="263">
        <v>0</v>
      </c>
      <c r="P22" s="263">
        <v>0</v>
      </c>
      <c r="Q22" s="263">
        <v>0</v>
      </c>
      <c r="R22" s="263">
        <v>0</v>
      </c>
      <c r="S22" s="263">
        <v>0</v>
      </c>
      <c r="T22" s="263">
        <v>0</v>
      </c>
      <c r="U22" s="263">
        <v>6</v>
      </c>
      <c r="V22" s="263">
        <v>15.8</v>
      </c>
      <c r="W22" s="263">
        <v>6</v>
      </c>
      <c r="X22" s="263">
        <v>16</v>
      </c>
      <c r="Y22" s="263">
        <v>0</v>
      </c>
      <c r="Z22" s="263">
        <v>0</v>
      </c>
      <c r="AA22" s="263">
        <v>0</v>
      </c>
      <c r="AB22" s="263">
        <v>0</v>
      </c>
      <c r="AC22" s="263">
        <v>4</v>
      </c>
      <c r="AD22" s="263">
        <v>2</v>
      </c>
    </row>
    <row r="23" spans="1:30" s="128" customFormat="1">
      <c r="A23" s="266" t="s">
        <v>139</v>
      </c>
      <c r="B23" s="267">
        <f>B22</f>
        <v>20.12</v>
      </c>
      <c r="C23" s="268">
        <f t="shared" ref="C23:AD23" si="3">C22</f>
        <v>42</v>
      </c>
      <c r="D23" s="268">
        <f t="shared" si="3"/>
        <v>44</v>
      </c>
      <c r="E23" s="268">
        <f t="shared" si="3"/>
        <v>2.2000000000000002</v>
      </c>
      <c r="F23" s="268">
        <f t="shared" si="3"/>
        <v>6</v>
      </c>
      <c r="G23" s="268">
        <f t="shared" si="3"/>
        <v>6</v>
      </c>
      <c r="H23" s="268">
        <f t="shared" si="3"/>
        <v>0</v>
      </c>
      <c r="I23" s="268">
        <f t="shared" si="3"/>
        <v>0</v>
      </c>
      <c r="J23" s="268">
        <f t="shared" si="3"/>
        <v>0</v>
      </c>
      <c r="K23" s="268">
        <f t="shared" si="3"/>
        <v>0</v>
      </c>
      <c r="L23" s="268">
        <f t="shared" si="3"/>
        <v>4</v>
      </c>
      <c r="M23" s="268">
        <f t="shared" si="3"/>
        <v>2</v>
      </c>
      <c r="N23" s="268">
        <v>5</v>
      </c>
      <c r="O23" s="268">
        <f t="shared" si="3"/>
        <v>0</v>
      </c>
      <c r="P23" s="268">
        <f t="shared" si="3"/>
        <v>0</v>
      </c>
      <c r="Q23" s="268">
        <f t="shared" si="3"/>
        <v>0</v>
      </c>
      <c r="R23" s="268">
        <f t="shared" si="3"/>
        <v>0</v>
      </c>
      <c r="S23" s="268">
        <f t="shared" si="3"/>
        <v>0</v>
      </c>
      <c r="T23" s="268">
        <f t="shared" si="3"/>
        <v>0</v>
      </c>
      <c r="U23" s="268">
        <f t="shared" si="3"/>
        <v>6</v>
      </c>
      <c r="V23" s="268">
        <f t="shared" si="3"/>
        <v>15.8</v>
      </c>
      <c r="W23" s="268">
        <f t="shared" si="3"/>
        <v>6</v>
      </c>
      <c r="X23" s="268">
        <f t="shared" si="3"/>
        <v>16</v>
      </c>
      <c r="Y23" s="268">
        <f t="shared" si="3"/>
        <v>0</v>
      </c>
      <c r="Z23" s="268">
        <f t="shared" si="3"/>
        <v>0</v>
      </c>
      <c r="AA23" s="268">
        <f t="shared" si="3"/>
        <v>0</v>
      </c>
      <c r="AB23" s="268">
        <f t="shared" si="3"/>
        <v>0</v>
      </c>
      <c r="AC23" s="268">
        <f t="shared" si="3"/>
        <v>4</v>
      </c>
      <c r="AD23" s="268">
        <f t="shared" si="3"/>
        <v>2</v>
      </c>
    </row>
    <row r="24" spans="1:30" ht="16.5" customHeight="1">
      <c r="A24" s="472" t="s">
        <v>61</v>
      </c>
      <c r="B24" s="473"/>
      <c r="C24" s="262"/>
      <c r="D24" s="263"/>
      <c r="E24" s="264"/>
      <c r="F24" s="262"/>
      <c r="G24" s="265"/>
      <c r="H24" s="263"/>
      <c r="I24" s="262"/>
      <c r="J24" s="263"/>
      <c r="K24" s="263"/>
      <c r="L24" s="262"/>
      <c r="M24" s="262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</row>
    <row r="25" spans="1:30" s="111" customFormat="1">
      <c r="A25" s="260" t="s">
        <v>64</v>
      </c>
      <c r="B25" s="262">
        <v>9.6</v>
      </c>
      <c r="C25" s="262">
        <v>30</v>
      </c>
      <c r="D25" s="263">
        <v>30</v>
      </c>
      <c r="E25" s="264">
        <v>3.1</v>
      </c>
      <c r="F25" s="262">
        <v>0</v>
      </c>
      <c r="G25" s="263">
        <v>0</v>
      </c>
      <c r="H25" s="263">
        <v>0</v>
      </c>
      <c r="I25" s="262">
        <v>0</v>
      </c>
      <c r="J25" s="263">
        <v>0</v>
      </c>
      <c r="K25" s="263">
        <v>0</v>
      </c>
      <c r="L25" s="262">
        <v>0</v>
      </c>
      <c r="M25" s="262">
        <v>0</v>
      </c>
      <c r="N25" s="263">
        <v>0</v>
      </c>
      <c r="O25" s="263">
        <v>0</v>
      </c>
      <c r="P25" s="263">
        <v>0</v>
      </c>
      <c r="Q25" s="263">
        <v>0</v>
      </c>
      <c r="R25" s="263">
        <v>0</v>
      </c>
      <c r="S25" s="263">
        <v>0</v>
      </c>
      <c r="T25" s="263">
        <v>0</v>
      </c>
      <c r="U25" s="263">
        <v>2</v>
      </c>
      <c r="V25" s="263">
        <v>6.7</v>
      </c>
      <c r="W25" s="263">
        <v>2</v>
      </c>
      <c r="X25" s="263">
        <v>6.7</v>
      </c>
      <c r="Y25" s="263">
        <v>0</v>
      </c>
      <c r="Z25" s="263">
        <v>0</v>
      </c>
      <c r="AA25" s="263">
        <v>0</v>
      </c>
      <c r="AB25" s="263">
        <v>0</v>
      </c>
      <c r="AC25" s="263">
        <v>1</v>
      </c>
      <c r="AD25" s="263">
        <v>1</v>
      </c>
    </row>
    <row r="26" spans="1:30" s="128" customFormat="1">
      <c r="A26" s="266" t="s">
        <v>139</v>
      </c>
      <c r="B26" s="269">
        <f>B25</f>
        <v>9.6</v>
      </c>
      <c r="C26" s="269">
        <f t="shared" ref="C26:AD26" si="4">C25</f>
        <v>30</v>
      </c>
      <c r="D26" s="269">
        <f t="shared" si="4"/>
        <v>30</v>
      </c>
      <c r="E26" s="269">
        <f t="shared" si="4"/>
        <v>3.1</v>
      </c>
      <c r="F26" s="269">
        <f t="shared" si="4"/>
        <v>0</v>
      </c>
      <c r="G26" s="269">
        <f t="shared" si="4"/>
        <v>0</v>
      </c>
      <c r="H26" s="269">
        <f t="shared" si="4"/>
        <v>0</v>
      </c>
      <c r="I26" s="269">
        <f t="shared" si="4"/>
        <v>0</v>
      </c>
      <c r="J26" s="269">
        <f t="shared" si="4"/>
        <v>0</v>
      </c>
      <c r="K26" s="269">
        <f t="shared" si="4"/>
        <v>0</v>
      </c>
      <c r="L26" s="269">
        <f t="shared" si="4"/>
        <v>0</v>
      </c>
      <c r="M26" s="269">
        <f t="shared" si="4"/>
        <v>0</v>
      </c>
      <c r="N26" s="269">
        <f t="shared" si="4"/>
        <v>0</v>
      </c>
      <c r="O26" s="269">
        <f t="shared" si="4"/>
        <v>0</v>
      </c>
      <c r="P26" s="269">
        <f t="shared" si="4"/>
        <v>0</v>
      </c>
      <c r="Q26" s="269">
        <f t="shared" si="4"/>
        <v>0</v>
      </c>
      <c r="R26" s="269">
        <f t="shared" si="4"/>
        <v>0</v>
      </c>
      <c r="S26" s="269">
        <f t="shared" si="4"/>
        <v>0</v>
      </c>
      <c r="T26" s="269">
        <f t="shared" si="4"/>
        <v>0</v>
      </c>
      <c r="U26" s="269">
        <f t="shared" si="4"/>
        <v>2</v>
      </c>
      <c r="V26" s="269">
        <f t="shared" si="4"/>
        <v>6.7</v>
      </c>
      <c r="W26" s="269">
        <f t="shared" si="4"/>
        <v>2</v>
      </c>
      <c r="X26" s="269">
        <f t="shared" si="4"/>
        <v>6.7</v>
      </c>
      <c r="Y26" s="269">
        <f t="shared" si="4"/>
        <v>0</v>
      </c>
      <c r="Z26" s="269">
        <f t="shared" si="4"/>
        <v>0</v>
      </c>
      <c r="AA26" s="269">
        <f t="shared" si="4"/>
        <v>0</v>
      </c>
      <c r="AB26" s="269">
        <f t="shared" si="4"/>
        <v>0</v>
      </c>
      <c r="AC26" s="269">
        <f t="shared" si="4"/>
        <v>1</v>
      </c>
      <c r="AD26" s="269">
        <f t="shared" si="4"/>
        <v>1</v>
      </c>
    </row>
    <row r="27" spans="1:30" ht="15" customHeight="1">
      <c r="A27" s="472" t="s">
        <v>60</v>
      </c>
      <c r="B27" s="473"/>
      <c r="C27" s="262"/>
      <c r="D27" s="263"/>
      <c r="E27" s="264"/>
      <c r="F27" s="262"/>
      <c r="G27" s="265"/>
      <c r="H27" s="263"/>
      <c r="I27" s="262"/>
      <c r="J27" s="263"/>
      <c r="K27" s="263"/>
      <c r="L27" s="262"/>
      <c r="M27" s="262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</row>
    <row r="28" spans="1:30" s="111" customFormat="1">
      <c r="A28" s="260" t="s">
        <v>143</v>
      </c>
      <c r="B28" s="262">
        <v>10</v>
      </c>
      <c r="C28" s="262">
        <v>14</v>
      </c>
      <c r="D28" s="263">
        <v>9</v>
      </c>
      <c r="E28" s="264">
        <v>0.9</v>
      </c>
      <c r="F28" s="262">
        <v>0</v>
      </c>
      <c r="G28" s="263">
        <v>0</v>
      </c>
      <c r="H28" s="263">
        <v>0</v>
      </c>
      <c r="I28" s="262">
        <v>0</v>
      </c>
      <c r="J28" s="263">
        <v>0</v>
      </c>
      <c r="K28" s="263">
        <v>0</v>
      </c>
      <c r="L28" s="262">
        <v>0</v>
      </c>
      <c r="M28" s="262">
        <v>0</v>
      </c>
      <c r="N28" s="263">
        <v>0</v>
      </c>
      <c r="O28" s="263">
        <v>0</v>
      </c>
      <c r="P28" s="263">
        <v>0</v>
      </c>
      <c r="Q28" s="263">
        <v>0</v>
      </c>
      <c r="R28" s="263">
        <v>0</v>
      </c>
      <c r="S28" s="263">
        <v>0</v>
      </c>
      <c r="T28" s="263">
        <v>0</v>
      </c>
      <c r="U28" s="263">
        <v>0</v>
      </c>
      <c r="V28" s="263">
        <v>0</v>
      </c>
      <c r="W28" s="263">
        <v>0</v>
      </c>
      <c r="X28" s="263">
        <v>0</v>
      </c>
      <c r="Y28" s="263">
        <v>0</v>
      </c>
      <c r="Z28" s="263">
        <v>0</v>
      </c>
      <c r="AA28" s="263">
        <v>0</v>
      </c>
      <c r="AB28" s="263">
        <v>0</v>
      </c>
      <c r="AC28" s="263">
        <v>0</v>
      </c>
      <c r="AD28" s="263">
        <v>0</v>
      </c>
    </row>
    <row r="29" spans="1:30" s="128" customFormat="1">
      <c r="A29" s="266" t="s">
        <v>139</v>
      </c>
      <c r="B29" s="269">
        <v>10</v>
      </c>
      <c r="C29" s="269">
        <v>14</v>
      </c>
      <c r="D29" s="270">
        <v>9</v>
      </c>
      <c r="E29" s="271">
        <v>0.9</v>
      </c>
      <c r="F29" s="269">
        <v>0</v>
      </c>
      <c r="G29" s="270">
        <v>0</v>
      </c>
      <c r="H29" s="270">
        <v>0</v>
      </c>
      <c r="I29" s="269">
        <v>0</v>
      </c>
      <c r="J29" s="270">
        <v>0</v>
      </c>
      <c r="K29" s="270">
        <v>0</v>
      </c>
      <c r="L29" s="269">
        <v>0</v>
      </c>
      <c r="M29" s="269">
        <v>0</v>
      </c>
      <c r="N29" s="270">
        <v>0</v>
      </c>
      <c r="O29" s="270">
        <v>0</v>
      </c>
      <c r="P29" s="270">
        <v>0</v>
      </c>
      <c r="Q29" s="270">
        <v>0</v>
      </c>
      <c r="R29" s="270">
        <v>0</v>
      </c>
      <c r="S29" s="270">
        <v>0</v>
      </c>
      <c r="T29" s="270">
        <v>0</v>
      </c>
      <c r="U29" s="270">
        <v>0</v>
      </c>
      <c r="V29" s="270">
        <v>0</v>
      </c>
      <c r="W29" s="270">
        <v>0</v>
      </c>
      <c r="X29" s="270">
        <v>0</v>
      </c>
      <c r="Y29" s="270">
        <v>0</v>
      </c>
      <c r="Z29" s="270">
        <v>0</v>
      </c>
      <c r="AA29" s="270">
        <v>0</v>
      </c>
      <c r="AB29" s="270">
        <v>0</v>
      </c>
      <c r="AC29" s="270">
        <v>0</v>
      </c>
      <c r="AD29" s="270">
        <v>0</v>
      </c>
    </row>
    <row r="30" spans="1:30">
      <c r="A30" s="112" t="s">
        <v>126</v>
      </c>
      <c r="B30" s="129">
        <f>B29+B26+B23+B20+B17+B13</f>
        <v>190.22</v>
      </c>
      <c r="C30" s="130">
        <f t="shared" ref="C30:AD30" si="5">C29+C26+C23+C20+C17+C13</f>
        <v>366</v>
      </c>
      <c r="D30" s="130">
        <f t="shared" si="5"/>
        <v>380</v>
      </c>
      <c r="E30" s="130">
        <f t="shared" si="5"/>
        <v>21.25</v>
      </c>
      <c r="F30" s="130">
        <f t="shared" si="5"/>
        <v>46</v>
      </c>
      <c r="G30" s="130">
        <f t="shared" si="5"/>
        <v>32.9</v>
      </c>
      <c r="H30" s="130">
        <f t="shared" si="5"/>
        <v>0</v>
      </c>
      <c r="I30" s="130">
        <f t="shared" si="5"/>
        <v>5</v>
      </c>
      <c r="J30" s="130">
        <f t="shared" si="5"/>
        <v>0</v>
      </c>
      <c r="K30" s="130">
        <f t="shared" si="5"/>
        <v>0</v>
      </c>
      <c r="L30" s="130">
        <f t="shared" si="5"/>
        <v>19</v>
      </c>
      <c r="M30" s="130">
        <f t="shared" si="5"/>
        <v>23</v>
      </c>
      <c r="N30" s="268">
        <f t="shared" si="5"/>
        <v>13</v>
      </c>
      <c r="O30" s="268">
        <f t="shared" si="5"/>
        <v>0</v>
      </c>
      <c r="P30" s="268">
        <f t="shared" si="5"/>
        <v>0</v>
      </c>
      <c r="Q30" s="268">
        <f t="shared" si="5"/>
        <v>0</v>
      </c>
      <c r="R30" s="268">
        <f t="shared" si="5"/>
        <v>1</v>
      </c>
      <c r="S30" s="268">
        <f t="shared" si="5"/>
        <v>0</v>
      </c>
      <c r="T30" s="268">
        <f t="shared" si="5"/>
        <v>33.299999999999997</v>
      </c>
      <c r="U30" s="130">
        <f t="shared" si="5"/>
        <v>39</v>
      </c>
      <c r="V30" s="130">
        <f t="shared" si="5"/>
        <v>44.5</v>
      </c>
      <c r="W30" s="130">
        <f t="shared" si="5"/>
        <v>39</v>
      </c>
      <c r="X30" s="129">
        <f t="shared" si="5"/>
        <v>44.7</v>
      </c>
      <c r="Y30" s="130">
        <f t="shared" si="5"/>
        <v>0</v>
      </c>
      <c r="Z30" s="130">
        <f t="shared" si="5"/>
        <v>3</v>
      </c>
      <c r="AA30" s="130">
        <f t="shared" si="5"/>
        <v>0</v>
      </c>
      <c r="AB30" s="130">
        <f t="shared" si="5"/>
        <v>0</v>
      </c>
      <c r="AC30" s="130">
        <f t="shared" si="5"/>
        <v>17</v>
      </c>
      <c r="AD30" s="130">
        <f t="shared" si="5"/>
        <v>19</v>
      </c>
    </row>
    <row r="33" spans="1:30">
      <c r="A33" s="2"/>
      <c r="B33" s="2" t="s">
        <v>208</v>
      </c>
      <c r="C33" s="2"/>
      <c r="D33" s="2"/>
      <c r="E33" s="8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53"/>
      <c r="AD33" s="53"/>
    </row>
    <row r="34" spans="1:30">
      <c r="A34" s="2"/>
      <c r="B34" s="2" t="s">
        <v>209</v>
      </c>
      <c r="C34" s="2"/>
      <c r="D34" s="2"/>
      <c r="E34" s="8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371" t="s">
        <v>210</v>
      </c>
      <c r="X34" s="371"/>
      <c r="Y34" s="371"/>
      <c r="Z34" s="371"/>
      <c r="AA34" s="371"/>
      <c r="AB34" s="371"/>
      <c r="AC34" s="53"/>
      <c r="AD34" s="53"/>
    </row>
    <row r="35" spans="1:30">
      <c r="AC35" s="53"/>
      <c r="AD35" s="53"/>
    </row>
  </sheetData>
  <mergeCells count="41">
    <mergeCell ref="W34:AB34"/>
    <mergeCell ref="W7:W9"/>
    <mergeCell ref="X7:X9"/>
    <mergeCell ref="W6:AD6"/>
    <mergeCell ref="AD8:AD9"/>
    <mergeCell ref="Z7:AD7"/>
    <mergeCell ref="Y7:Y9"/>
    <mergeCell ref="N6:T6"/>
    <mergeCell ref="O8:R8"/>
    <mergeCell ref="S8:S9"/>
    <mergeCell ref="T7:T9"/>
    <mergeCell ref="O7:S7"/>
    <mergeCell ref="Z8:AC8"/>
    <mergeCell ref="U6:V6"/>
    <mergeCell ref="V7:V9"/>
    <mergeCell ref="H7:H9"/>
    <mergeCell ref="I7:M7"/>
    <mergeCell ref="I8:L8"/>
    <mergeCell ref="C1:U1"/>
    <mergeCell ref="E2:T2"/>
    <mergeCell ref="C3:V3"/>
    <mergeCell ref="F5:T5"/>
    <mergeCell ref="U5:AD5"/>
    <mergeCell ref="D8:D9"/>
    <mergeCell ref="C5:D7"/>
    <mergeCell ref="A5:A9"/>
    <mergeCell ref="B5:B9"/>
    <mergeCell ref="C8:C9"/>
    <mergeCell ref="F7:F9"/>
    <mergeCell ref="U7:U9"/>
    <mergeCell ref="E5:E9"/>
    <mergeCell ref="F6:M6"/>
    <mergeCell ref="M8:M9"/>
    <mergeCell ref="N7:N9"/>
    <mergeCell ref="G7:G9"/>
    <mergeCell ref="A27:B27"/>
    <mergeCell ref="A11:B11"/>
    <mergeCell ref="A14:B14"/>
    <mergeCell ref="A18:B18"/>
    <mergeCell ref="A21:B21"/>
    <mergeCell ref="A24:B24"/>
  </mergeCells>
  <phoneticPr fontId="19" type="noConversion"/>
  <pageMargins left="0.11811023622047245" right="0.11811023622047245" top="0.35433070866141736" bottom="0.354330708661417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D175"/>
  <sheetViews>
    <sheetView view="pageBreakPreview" topLeftCell="A148" zoomScaleNormal="160" workbookViewId="0">
      <selection activeCell="T171" sqref="N11:T171"/>
    </sheetView>
  </sheetViews>
  <sheetFormatPr defaultRowHeight="12.75"/>
  <cols>
    <col min="1" max="1" width="15.28515625" style="1" customWidth="1"/>
    <col min="2" max="2" width="9.140625" style="1"/>
    <col min="3" max="3" width="5.7109375" style="1" customWidth="1"/>
    <col min="4" max="4" width="5.140625" style="1" customWidth="1"/>
    <col min="5" max="5" width="8.42578125" style="28" customWidth="1"/>
    <col min="6" max="7" width="4.42578125" style="1" customWidth="1"/>
    <col min="8" max="8" width="3.42578125" style="1" customWidth="1"/>
    <col min="9" max="9" width="3.7109375" style="1" customWidth="1"/>
    <col min="10" max="10" width="4.28515625" style="1" customWidth="1"/>
    <col min="11" max="11" width="3.42578125" style="1" customWidth="1"/>
    <col min="12" max="12" width="4.140625" style="1" customWidth="1"/>
    <col min="13" max="13" width="3.5703125" style="1" customWidth="1"/>
    <col min="14" max="14" width="4.28515625" style="1" customWidth="1"/>
    <col min="15" max="16" width="3.28515625" style="1" customWidth="1"/>
    <col min="17" max="17" width="3.140625" style="1" customWidth="1"/>
    <col min="18" max="18" width="4.42578125" style="1" customWidth="1"/>
    <col min="19" max="19" width="3.42578125" style="1" customWidth="1"/>
    <col min="20" max="20" width="4.85546875" style="1" customWidth="1"/>
    <col min="21" max="21" width="4.140625" style="1" customWidth="1"/>
    <col min="22" max="22" width="5.42578125" style="1" customWidth="1"/>
    <col min="23" max="23" width="4.28515625" style="1" customWidth="1"/>
    <col min="24" max="24" width="4" style="1" customWidth="1"/>
    <col min="25" max="25" width="4.140625" style="1" customWidth="1"/>
    <col min="26" max="26" width="2.85546875" style="1" customWidth="1"/>
    <col min="27" max="27" width="3.140625" style="1" customWidth="1"/>
    <col min="28" max="28" width="3.28515625" style="1" customWidth="1"/>
    <col min="29" max="29" width="4.140625" style="1" customWidth="1"/>
    <col min="30" max="30" width="2.85546875" style="77" customWidth="1"/>
    <col min="31" max="16384" width="9.140625" style="1"/>
  </cols>
  <sheetData>
    <row r="2" spans="1:30">
      <c r="A2" s="2"/>
      <c r="B2" s="2"/>
      <c r="C2" s="431" t="s">
        <v>26</v>
      </c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2"/>
      <c r="W2" s="2"/>
      <c r="X2" s="2"/>
      <c r="Y2" s="2"/>
      <c r="Z2" s="2"/>
      <c r="AA2" s="2"/>
      <c r="AB2" s="2"/>
      <c r="AC2" s="2"/>
      <c r="AD2" s="76"/>
    </row>
    <row r="3" spans="1:30">
      <c r="A3" s="2"/>
      <c r="B3" s="2"/>
      <c r="C3" s="86"/>
      <c r="D3" s="86"/>
      <c r="E3" s="431" t="s">
        <v>144</v>
      </c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86"/>
      <c r="V3" s="2"/>
      <c r="W3" s="2"/>
      <c r="X3" s="2"/>
      <c r="Y3" s="2"/>
      <c r="Z3" s="2"/>
      <c r="AA3" s="2"/>
      <c r="AB3" s="2"/>
      <c r="AC3" s="2"/>
      <c r="AD3" s="76"/>
    </row>
    <row r="4" spans="1:30">
      <c r="A4" s="2"/>
      <c r="B4" s="2"/>
      <c r="C4" s="432" t="s">
        <v>261</v>
      </c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2"/>
      <c r="X4" s="2"/>
      <c r="Y4" s="2"/>
      <c r="Z4" s="2"/>
      <c r="AA4" s="2"/>
      <c r="AB4" s="2"/>
      <c r="AC4" s="2"/>
      <c r="AD4" s="76"/>
    </row>
    <row r="5" spans="1:30">
      <c r="A5" s="2"/>
      <c r="B5" s="2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2"/>
      <c r="X5" s="2"/>
      <c r="Y5" s="2"/>
      <c r="Z5" s="2"/>
      <c r="AA5" s="2"/>
      <c r="AB5" s="2"/>
      <c r="AC5" s="2"/>
      <c r="AD5" s="76"/>
    </row>
    <row r="6" spans="1:30">
      <c r="A6" s="476" t="s">
        <v>2</v>
      </c>
      <c r="B6" s="476" t="s">
        <v>3</v>
      </c>
      <c r="C6" s="491" t="s">
        <v>4</v>
      </c>
      <c r="D6" s="492"/>
      <c r="E6" s="479" t="s">
        <v>5</v>
      </c>
      <c r="F6" s="482" t="s">
        <v>6</v>
      </c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4"/>
      <c r="U6" s="488" t="s">
        <v>18</v>
      </c>
      <c r="V6" s="489"/>
      <c r="W6" s="489"/>
      <c r="X6" s="489"/>
      <c r="Y6" s="489"/>
      <c r="Z6" s="489"/>
      <c r="AA6" s="489"/>
      <c r="AB6" s="489"/>
      <c r="AC6" s="489"/>
      <c r="AD6" s="490"/>
    </row>
    <row r="7" spans="1:30" ht="84.75" customHeight="1">
      <c r="A7" s="477"/>
      <c r="B7" s="477"/>
      <c r="C7" s="493"/>
      <c r="D7" s="494"/>
      <c r="E7" s="480"/>
      <c r="F7" s="482" t="s">
        <v>7</v>
      </c>
      <c r="G7" s="483"/>
      <c r="H7" s="483"/>
      <c r="I7" s="483"/>
      <c r="J7" s="483"/>
      <c r="K7" s="483"/>
      <c r="L7" s="483"/>
      <c r="M7" s="484"/>
      <c r="N7" s="488" t="s">
        <v>8</v>
      </c>
      <c r="O7" s="489"/>
      <c r="P7" s="489"/>
      <c r="Q7" s="489"/>
      <c r="R7" s="489"/>
      <c r="S7" s="489"/>
      <c r="T7" s="490"/>
      <c r="U7" s="482" t="s">
        <v>207</v>
      </c>
      <c r="V7" s="484"/>
      <c r="W7" s="482" t="s">
        <v>20</v>
      </c>
      <c r="X7" s="483"/>
      <c r="Y7" s="483"/>
      <c r="Z7" s="483"/>
      <c r="AA7" s="483"/>
      <c r="AB7" s="483"/>
      <c r="AC7" s="483"/>
      <c r="AD7" s="484"/>
    </row>
    <row r="8" spans="1:30" ht="20.25" customHeight="1">
      <c r="A8" s="477"/>
      <c r="B8" s="477"/>
      <c r="C8" s="495"/>
      <c r="D8" s="496"/>
      <c r="E8" s="480"/>
      <c r="F8" s="476" t="s">
        <v>9</v>
      </c>
      <c r="G8" s="476" t="s">
        <v>10</v>
      </c>
      <c r="H8" s="476" t="s">
        <v>11</v>
      </c>
      <c r="I8" s="504" t="s">
        <v>12</v>
      </c>
      <c r="J8" s="505"/>
      <c r="K8" s="505"/>
      <c r="L8" s="505"/>
      <c r="M8" s="506"/>
      <c r="N8" s="501" t="s">
        <v>9</v>
      </c>
      <c r="O8" s="488" t="s">
        <v>12</v>
      </c>
      <c r="P8" s="489"/>
      <c r="Q8" s="489"/>
      <c r="R8" s="489"/>
      <c r="S8" s="490"/>
      <c r="T8" s="501" t="s">
        <v>17</v>
      </c>
      <c r="U8" s="501" t="s">
        <v>9</v>
      </c>
      <c r="V8" s="501" t="s">
        <v>21</v>
      </c>
      <c r="W8" s="501" t="s">
        <v>22</v>
      </c>
      <c r="X8" s="501" t="s">
        <v>21</v>
      </c>
      <c r="Y8" s="501" t="s">
        <v>23</v>
      </c>
      <c r="Z8" s="488" t="s">
        <v>12</v>
      </c>
      <c r="AA8" s="489"/>
      <c r="AB8" s="489"/>
      <c r="AC8" s="489"/>
      <c r="AD8" s="490"/>
    </row>
    <row r="9" spans="1:30" ht="38.25" customHeight="1">
      <c r="A9" s="477"/>
      <c r="B9" s="477"/>
      <c r="C9" s="476" t="s">
        <v>258</v>
      </c>
      <c r="D9" s="476" t="s">
        <v>269</v>
      </c>
      <c r="E9" s="480"/>
      <c r="F9" s="477"/>
      <c r="G9" s="477"/>
      <c r="H9" s="477"/>
      <c r="I9" s="482" t="s">
        <v>202</v>
      </c>
      <c r="J9" s="483"/>
      <c r="K9" s="483"/>
      <c r="L9" s="484"/>
      <c r="M9" s="501" t="s">
        <v>1</v>
      </c>
      <c r="N9" s="502"/>
      <c r="O9" s="482" t="s">
        <v>202</v>
      </c>
      <c r="P9" s="483"/>
      <c r="Q9" s="483"/>
      <c r="R9" s="484"/>
      <c r="S9" s="501" t="s">
        <v>1</v>
      </c>
      <c r="T9" s="502"/>
      <c r="U9" s="502"/>
      <c r="V9" s="502"/>
      <c r="W9" s="502"/>
      <c r="X9" s="502"/>
      <c r="Y9" s="502"/>
      <c r="Z9" s="482" t="s">
        <v>202</v>
      </c>
      <c r="AA9" s="483"/>
      <c r="AB9" s="483"/>
      <c r="AC9" s="483"/>
      <c r="AD9" s="507" t="s">
        <v>1</v>
      </c>
    </row>
    <row r="10" spans="1:30" ht="124.5" customHeight="1">
      <c r="A10" s="478"/>
      <c r="B10" s="478"/>
      <c r="C10" s="478"/>
      <c r="D10" s="478"/>
      <c r="E10" s="481"/>
      <c r="F10" s="478"/>
      <c r="G10" s="478"/>
      <c r="H10" s="478"/>
      <c r="I10" s="5" t="s">
        <v>0</v>
      </c>
      <c r="J10" s="5" t="s">
        <v>205</v>
      </c>
      <c r="K10" s="6" t="s">
        <v>15</v>
      </c>
      <c r="L10" s="7" t="s">
        <v>16</v>
      </c>
      <c r="M10" s="503"/>
      <c r="N10" s="503"/>
      <c r="O10" s="5" t="s">
        <v>0</v>
      </c>
      <c r="P10" s="5" t="s">
        <v>205</v>
      </c>
      <c r="Q10" s="6" t="s">
        <v>15</v>
      </c>
      <c r="R10" s="7" t="s">
        <v>16</v>
      </c>
      <c r="S10" s="503"/>
      <c r="T10" s="503"/>
      <c r="U10" s="503"/>
      <c r="V10" s="503"/>
      <c r="W10" s="503"/>
      <c r="X10" s="503"/>
      <c r="Y10" s="503"/>
      <c r="Z10" s="5" t="s">
        <v>0</v>
      </c>
      <c r="AA10" s="5" t="s">
        <v>205</v>
      </c>
      <c r="AB10" s="6" t="s">
        <v>15</v>
      </c>
      <c r="AC10" s="70" t="s">
        <v>16</v>
      </c>
      <c r="AD10" s="507"/>
    </row>
    <row r="11" spans="1:30" ht="15" customHeight="1">
      <c r="A11" s="4">
        <v>2</v>
      </c>
      <c r="B11" s="4">
        <v>3</v>
      </c>
      <c r="C11" s="54">
        <v>4</v>
      </c>
      <c r="D11" s="54">
        <v>5</v>
      </c>
      <c r="E11" s="54">
        <v>6</v>
      </c>
      <c r="F11" s="55">
        <v>7</v>
      </c>
      <c r="G11" s="55">
        <v>8</v>
      </c>
      <c r="H11" s="55">
        <v>9</v>
      </c>
      <c r="I11" s="55">
        <v>10</v>
      </c>
      <c r="J11" s="55">
        <v>11</v>
      </c>
      <c r="K11" s="55">
        <v>12</v>
      </c>
      <c r="L11" s="55">
        <v>13</v>
      </c>
      <c r="M11" s="55">
        <v>14</v>
      </c>
      <c r="N11" s="298">
        <v>15</v>
      </c>
      <c r="O11" s="298">
        <v>16</v>
      </c>
      <c r="P11" s="298">
        <v>17</v>
      </c>
      <c r="Q11" s="298">
        <v>18</v>
      </c>
      <c r="R11" s="298">
        <v>19</v>
      </c>
      <c r="S11" s="298">
        <v>20</v>
      </c>
      <c r="T11" s="298">
        <v>21</v>
      </c>
      <c r="U11" s="55">
        <v>22</v>
      </c>
      <c r="V11" s="55">
        <v>23</v>
      </c>
      <c r="W11" s="55">
        <v>24</v>
      </c>
      <c r="X11" s="55">
        <v>25</v>
      </c>
      <c r="Y11" s="55">
        <v>26</v>
      </c>
      <c r="Z11" s="55">
        <v>27</v>
      </c>
      <c r="AA11" s="55">
        <v>28</v>
      </c>
      <c r="AB11" s="55">
        <v>29</v>
      </c>
      <c r="AC11" s="71">
        <v>30</v>
      </c>
      <c r="AD11" s="4">
        <v>31</v>
      </c>
    </row>
    <row r="12" spans="1:30" ht="11.25" customHeight="1">
      <c r="A12" s="499" t="s">
        <v>29</v>
      </c>
      <c r="B12" s="500"/>
      <c r="C12" s="10"/>
      <c r="D12" s="10"/>
      <c r="E12" s="27"/>
      <c r="F12" s="10"/>
      <c r="G12" s="10"/>
      <c r="H12" s="10"/>
      <c r="I12" s="10"/>
      <c r="J12" s="10"/>
      <c r="K12" s="10"/>
      <c r="L12" s="10"/>
      <c r="M12" s="10"/>
      <c r="N12" s="263"/>
      <c r="O12" s="263"/>
      <c r="P12" s="263"/>
      <c r="Q12" s="263"/>
      <c r="R12" s="263"/>
      <c r="S12" s="263"/>
      <c r="T12" s="263"/>
      <c r="U12" s="10"/>
      <c r="V12" s="10"/>
      <c r="W12" s="10"/>
      <c r="X12" s="10"/>
      <c r="Y12" s="10"/>
      <c r="Z12" s="10"/>
      <c r="AA12" s="10"/>
      <c r="AB12" s="10"/>
      <c r="AC12" s="72"/>
      <c r="AD12" s="27"/>
    </row>
    <row r="13" spans="1:30">
      <c r="A13" s="56" t="s">
        <v>145</v>
      </c>
      <c r="B13" s="16">
        <v>1.2</v>
      </c>
      <c r="C13" s="21">
        <v>24</v>
      </c>
      <c r="D13" s="21">
        <v>24</v>
      </c>
      <c r="E13" s="17">
        <v>20</v>
      </c>
      <c r="F13" s="22">
        <v>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2</v>
      </c>
      <c r="M13" s="21">
        <v>0</v>
      </c>
      <c r="N13" s="272">
        <v>2</v>
      </c>
      <c r="O13" s="272">
        <v>0</v>
      </c>
      <c r="P13" s="272">
        <v>0</v>
      </c>
      <c r="Q13" s="272">
        <v>0</v>
      </c>
      <c r="R13" s="272">
        <v>2</v>
      </c>
      <c r="S13" s="272">
        <v>0</v>
      </c>
      <c r="T13" s="272">
        <v>100</v>
      </c>
      <c r="U13" s="21">
        <v>2</v>
      </c>
      <c r="V13" s="36">
        <f>100*U13/D13</f>
        <v>8.3333333333333339</v>
      </c>
      <c r="W13" s="21">
        <v>2</v>
      </c>
      <c r="X13" s="21">
        <v>8.3000000000000007</v>
      </c>
      <c r="Y13" s="21">
        <v>0</v>
      </c>
      <c r="Z13" s="21">
        <v>0</v>
      </c>
      <c r="AA13" s="21">
        <v>0</v>
      </c>
      <c r="AB13" s="21">
        <v>0</v>
      </c>
      <c r="AC13" s="73">
        <v>2</v>
      </c>
      <c r="AD13" s="17">
        <v>0</v>
      </c>
    </row>
    <row r="14" spans="1:30">
      <c r="A14" s="56" t="s">
        <v>32</v>
      </c>
      <c r="B14" s="16">
        <v>1</v>
      </c>
      <c r="C14" s="21">
        <v>12</v>
      </c>
      <c r="D14" s="21">
        <v>12</v>
      </c>
      <c r="E14" s="17">
        <v>12</v>
      </c>
      <c r="F14" s="22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v>0</v>
      </c>
      <c r="M14" s="21">
        <v>0</v>
      </c>
      <c r="N14" s="272">
        <v>0</v>
      </c>
      <c r="O14" s="272">
        <v>0</v>
      </c>
      <c r="P14" s="272">
        <v>0</v>
      </c>
      <c r="Q14" s="272">
        <v>0</v>
      </c>
      <c r="R14" s="272">
        <v>0</v>
      </c>
      <c r="S14" s="272">
        <v>0</v>
      </c>
      <c r="T14" s="272">
        <v>0</v>
      </c>
      <c r="U14" s="21">
        <v>1</v>
      </c>
      <c r="V14" s="36">
        <f>100*U14/D14</f>
        <v>8.3333333333333339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73">
        <v>0</v>
      </c>
      <c r="AD14" s="17">
        <v>0</v>
      </c>
    </row>
    <row r="15" spans="1:30">
      <c r="A15" s="57" t="s">
        <v>30</v>
      </c>
      <c r="B15" s="16">
        <v>2</v>
      </c>
      <c r="C15" s="21">
        <v>32</v>
      </c>
      <c r="D15" s="21">
        <v>32</v>
      </c>
      <c r="E15" s="17">
        <v>16</v>
      </c>
      <c r="F15" s="22">
        <v>3</v>
      </c>
      <c r="G15" s="21">
        <v>8.3000000000000007</v>
      </c>
      <c r="H15" s="21">
        <v>0</v>
      </c>
      <c r="I15" s="21">
        <v>0</v>
      </c>
      <c r="J15" s="21">
        <v>0</v>
      </c>
      <c r="K15" s="21">
        <v>0</v>
      </c>
      <c r="L15" s="22">
        <v>2</v>
      </c>
      <c r="M15" s="21">
        <v>0</v>
      </c>
      <c r="N15" s="272">
        <v>2</v>
      </c>
      <c r="O15" s="272">
        <v>0</v>
      </c>
      <c r="P15" s="272">
        <v>0</v>
      </c>
      <c r="Q15" s="272">
        <v>0</v>
      </c>
      <c r="R15" s="272">
        <v>2</v>
      </c>
      <c r="S15" s="272">
        <v>0</v>
      </c>
      <c r="T15" s="272">
        <v>100</v>
      </c>
      <c r="U15" s="21">
        <v>3</v>
      </c>
      <c r="V15" s="36">
        <f>100*U15/D15</f>
        <v>9.375</v>
      </c>
      <c r="W15" s="21">
        <v>3</v>
      </c>
      <c r="X15" s="21">
        <v>9.3000000000000007</v>
      </c>
      <c r="Y15" s="21">
        <v>0</v>
      </c>
      <c r="Z15" s="21">
        <v>0</v>
      </c>
      <c r="AA15" s="21">
        <v>0</v>
      </c>
      <c r="AB15" s="21">
        <v>0</v>
      </c>
      <c r="AC15" s="73">
        <v>3</v>
      </c>
      <c r="AD15" s="17">
        <v>0</v>
      </c>
    </row>
    <row r="16" spans="1:30">
      <c r="A16" s="57" t="s">
        <v>31</v>
      </c>
      <c r="B16" s="16">
        <v>1</v>
      </c>
      <c r="C16" s="21">
        <v>12</v>
      </c>
      <c r="D16" s="21">
        <v>12</v>
      </c>
      <c r="E16" s="17">
        <v>12</v>
      </c>
      <c r="F16" s="22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1">
        <v>0</v>
      </c>
      <c r="N16" s="272">
        <v>0</v>
      </c>
      <c r="O16" s="272">
        <v>0</v>
      </c>
      <c r="P16" s="272">
        <v>0</v>
      </c>
      <c r="Q16" s="272">
        <v>0</v>
      </c>
      <c r="R16" s="272">
        <v>0</v>
      </c>
      <c r="S16" s="272">
        <v>0</v>
      </c>
      <c r="T16" s="272">
        <v>0</v>
      </c>
      <c r="U16" s="21">
        <v>1</v>
      </c>
      <c r="V16" s="36">
        <f>100*U16/D16</f>
        <v>8.3333333333333339</v>
      </c>
      <c r="W16" s="21">
        <v>1</v>
      </c>
      <c r="X16" s="21">
        <v>8.3000000000000007</v>
      </c>
      <c r="Y16" s="21">
        <v>0</v>
      </c>
      <c r="Z16" s="21">
        <v>0</v>
      </c>
      <c r="AA16" s="21">
        <v>0</v>
      </c>
      <c r="AB16" s="21">
        <v>0</v>
      </c>
      <c r="AC16" s="73">
        <v>1</v>
      </c>
      <c r="AD16" s="17">
        <v>0</v>
      </c>
    </row>
    <row r="17" spans="1:30">
      <c r="A17" s="286" t="s">
        <v>28</v>
      </c>
      <c r="B17" s="192">
        <f>SUM(B13:B16)</f>
        <v>5.2</v>
      </c>
      <c r="C17" s="196">
        <f>SUM(C13:C16)</f>
        <v>80</v>
      </c>
      <c r="D17" s="196">
        <f>SUM(D13:D16)</f>
        <v>80</v>
      </c>
      <c r="E17" s="287">
        <f>D17/B17</f>
        <v>15.384615384615383</v>
      </c>
      <c r="F17" s="197">
        <f>SUM(F13:F16)</f>
        <v>6</v>
      </c>
      <c r="G17" s="196">
        <f>100*F17/D17</f>
        <v>7.5</v>
      </c>
      <c r="H17" s="196">
        <v>0</v>
      </c>
      <c r="I17" s="196">
        <v>0</v>
      </c>
      <c r="J17" s="196">
        <v>0</v>
      </c>
      <c r="K17" s="196">
        <v>0</v>
      </c>
      <c r="L17" s="197">
        <f>SUM(L13:L16)</f>
        <v>4</v>
      </c>
      <c r="M17" s="196">
        <v>0</v>
      </c>
      <c r="N17" s="299">
        <v>4</v>
      </c>
      <c r="O17" s="299">
        <v>0</v>
      </c>
      <c r="P17" s="299">
        <v>0</v>
      </c>
      <c r="Q17" s="299">
        <v>0</v>
      </c>
      <c r="R17" s="299">
        <v>4</v>
      </c>
      <c r="S17" s="299">
        <v>0</v>
      </c>
      <c r="T17" s="299">
        <v>100</v>
      </c>
      <c r="U17" s="196">
        <f>SUM(U13:U16)</f>
        <v>7</v>
      </c>
      <c r="V17" s="288">
        <f>100*U17/D17</f>
        <v>8.75</v>
      </c>
      <c r="W17" s="196">
        <f>SUM(W13:W16)</f>
        <v>6</v>
      </c>
      <c r="X17" s="196">
        <v>7.5</v>
      </c>
      <c r="Y17" s="196">
        <v>0</v>
      </c>
      <c r="Z17" s="196">
        <v>0</v>
      </c>
      <c r="AA17" s="196">
        <v>0</v>
      </c>
      <c r="AB17" s="196">
        <v>0</v>
      </c>
      <c r="AC17" s="289">
        <f>SUM(AC13:AC16)</f>
        <v>6</v>
      </c>
      <c r="AD17" s="190">
        <v>0</v>
      </c>
    </row>
    <row r="18" spans="1:30">
      <c r="A18" s="497" t="s">
        <v>33</v>
      </c>
      <c r="B18" s="498"/>
      <c r="C18" s="21"/>
      <c r="D18" s="21"/>
      <c r="E18" s="17"/>
      <c r="F18" s="22"/>
      <c r="G18" s="21"/>
      <c r="H18" s="21"/>
      <c r="I18" s="21"/>
      <c r="J18" s="21"/>
      <c r="K18" s="21"/>
      <c r="L18" s="22"/>
      <c r="M18" s="21"/>
      <c r="N18" s="272"/>
      <c r="O18" s="272"/>
      <c r="P18" s="272"/>
      <c r="Q18" s="272"/>
      <c r="R18" s="272"/>
      <c r="S18" s="272"/>
      <c r="T18" s="272"/>
      <c r="U18" s="21"/>
      <c r="V18" s="21"/>
      <c r="W18" s="21"/>
      <c r="X18" s="21"/>
      <c r="Y18" s="21"/>
      <c r="Z18" s="21"/>
      <c r="AA18" s="21"/>
      <c r="AB18" s="21"/>
      <c r="AC18" s="73"/>
      <c r="AD18" s="17"/>
    </row>
    <row r="19" spans="1:30">
      <c r="A19" s="56" t="s">
        <v>146</v>
      </c>
      <c r="B19" s="16">
        <v>10</v>
      </c>
      <c r="C19" s="16">
        <v>44</v>
      </c>
      <c r="D19" s="16">
        <v>44</v>
      </c>
      <c r="E19" s="68">
        <f>D19/B19</f>
        <v>4.4000000000000004</v>
      </c>
      <c r="F19" s="22">
        <v>4</v>
      </c>
      <c r="G19" s="21">
        <v>7.5</v>
      </c>
      <c r="H19" s="21">
        <v>0</v>
      </c>
      <c r="I19" s="21">
        <v>0</v>
      </c>
      <c r="J19" s="21">
        <v>0</v>
      </c>
      <c r="K19" s="21">
        <v>0</v>
      </c>
      <c r="L19" s="22">
        <v>3</v>
      </c>
      <c r="M19" s="21">
        <v>0</v>
      </c>
      <c r="N19" s="272">
        <v>3</v>
      </c>
      <c r="O19" s="272">
        <v>0</v>
      </c>
      <c r="P19" s="272">
        <v>0</v>
      </c>
      <c r="Q19" s="272">
        <v>0</v>
      </c>
      <c r="R19" s="272">
        <v>3</v>
      </c>
      <c r="S19" s="272">
        <v>0</v>
      </c>
      <c r="T19" s="272">
        <v>100</v>
      </c>
      <c r="U19" s="21">
        <v>4</v>
      </c>
      <c r="V19" s="36">
        <f>100*U19/D19</f>
        <v>9.0909090909090917</v>
      </c>
      <c r="W19" s="21">
        <v>4</v>
      </c>
      <c r="X19" s="21">
        <v>9.1</v>
      </c>
      <c r="Y19" s="21">
        <v>0</v>
      </c>
      <c r="Z19" s="21">
        <v>0</v>
      </c>
      <c r="AA19" s="21">
        <v>0</v>
      </c>
      <c r="AB19" s="21">
        <v>0</v>
      </c>
      <c r="AC19" s="73">
        <v>4</v>
      </c>
      <c r="AD19" s="17">
        <v>0</v>
      </c>
    </row>
    <row r="20" spans="1:30">
      <c r="A20" s="56" t="s">
        <v>34</v>
      </c>
      <c r="B20" s="16">
        <v>15</v>
      </c>
      <c r="C20" s="16">
        <v>40</v>
      </c>
      <c r="D20" s="16">
        <v>40</v>
      </c>
      <c r="E20" s="68">
        <v>2.7</v>
      </c>
      <c r="F20" s="22">
        <v>3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2">
        <v>0</v>
      </c>
      <c r="M20" s="21">
        <v>0</v>
      </c>
      <c r="N20" s="272">
        <v>0</v>
      </c>
      <c r="O20" s="272">
        <v>0</v>
      </c>
      <c r="P20" s="272">
        <v>0</v>
      </c>
      <c r="Q20" s="272">
        <v>0</v>
      </c>
      <c r="R20" s="272">
        <v>0</v>
      </c>
      <c r="S20" s="272">
        <v>0</v>
      </c>
      <c r="T20" s="272">
        <v>0</v>
      </c>
      <c r="U20" s="21">
        <v>3</v>
      </c>
      <c r="V20" s="36">
        <f>100*U20/D20</f>
        <v>7.5</v>
      </c>
      <c r="W20" s="21">
        <v>3</v>
      </c>
      <c r="X20" s="21">
        <v>20</v>
      </c>
      <c r="Y20" s="21">
        <v>0</v>
      </c>
      <c r="Z20" s="21">
        <v>0</v>
      </c>
      <c r="AA20" s="21">
        <v>0</v>
      </c>
      <c r="AB20" s="21">
        <v>0</v>
      </c>
      <c r="AC20" s="73">
        <v>3</v>
      </c>
      <c r="AD20" s="17">
        <v>0</v>
      </c>
    </row>
    <row r="21" spans="1:30">
      <c r="A21" s="286" t="s">
        <v>28</v>
      </c>
      <c r="B21" s="192">
        <f>SUM(B19:B20)</f>
        <v>25</v>
      </c>
      <c r="C21" s="192">
        <f>SUM(C19:C20)</f>
        <v>84</v>
      </c>
      <c r="D21" s="192">
        <f>SUM(D19:D20)</f>
        <v>84</v>
      </c>
      <c r="E21" s="287">
        <f>D21/B21</f>
        <v>3.36</v>
      </c>
      <c r="F21" s="197">
        <f>F19+F20</f>
        <v>7</v>
      </c>
      <c r="G21" s="196">
        <v>7.5</v>
      </c>
      <c r="H21" s="196">
        <v>0</v>
      </c>
      <c r="I21" s="196">
        <v>0</v>
      </c>
      <c r="J21" s="196">
        <v>0</v>
      </c>
      <c r="K21" s="196">
        <v>0</v>
      </c>
      <c r="L21" s="197">
        <v>3</v>
      </c>
      <c r="M21" s="196">
        <v>0</v>
      </c>
      <c r="N21" s="299">
        <v>3</v>
      </c>
      <c r="O21" s="299">
        <v>0</v>
      </c>
      <c r="P21" s="299">
        <v>0</v>
      </c>
      <c r="Q21" s="299">
        <v>0</v>
      </c>
      <c r="R21" s="299">
        <v>3</v>
      </c>
      <c r="S21" s="299">
        <v>0</v>
      </c>
      <c r="T21" s="299">
        <v>100</v>
      </c>
      <c r="U21" s="196">
        <f>SUM(U19:U20)</f>
        <v>7</v>
      </c>
      <c r="V21" s="288">
        <f>100*U21/D21</f>
        <v>8.3333333333333339</v>
      </c>
      <c r="W21" s="196">
        <v>7</v>
      </c>
      <c r="X21" s="196">
        <v>8.3000000000000007</v>
      </c>
      <c r="Y21" s="196">
        <v>0</v>
      </c>
      <c r="Z21" s="196">
        <v>0</v>
      </c>
      <c r="AA21" s="196">
        <v>0</v>
      </c>
      <c r="AB21" s="196">
        <v>0</v>
      </c>
      <c r="AC21" s="289">
        <f>SUM(AC19:AC20)</f>
        <v>7</v>
      </c>
      <c r="AD21" s="190">
        <v>0</v>
      </c>
    </row>
    <row r="22" spans="1:30">
      <c r="A22" s="497" t="s">
        <v>36</v>
      </c>
      <c r="B22" s="498"/>
      <c r="C22" s="21"/>
      <c r="D22" s="21"/>
      <c r="E22" s="17"/>
      <c r="F22" s="22"/>
      <c r="G22" s="21"/>
      <c r="H22" s="21"/>
      <c r="I22" s="21"/>
      <c r="J22" s="21"/>
      <c r="K22" s="21"/>
      <c r="L22" s="22"/>
      <c r="M22" s="21"/>
      <c r="N22" s="272"/>
      <c r="O22" s="272"/>
      <c r="P22" s="272"/>
      <c r="Q22" s="272"/>
      <c r="R22" s="272"/>
      <c r="S22" s="272"/>
      <c r="T22" s="272"/>
      <c r="U22" s="21"/>
      <c r="V22" s="21"/>
      <c r="W22" s="21"/>
      <c r="X22" s="21"/>
      <c r="Y22" s="21"/>
      <c r="Z22" s="21"/>
      <c r="AA22" s="21"/>
      <c r="AB22" s="21"/>
      <c r="AC22" s="73"/>
      <c r="AD22" s="17"/>
    </row>
    <row r="23" spans="1:30">
      <c r="A23" s="57" t="s">
        <v>38</v>
      </c>
      <c r="B23" s="16">
        <v>2.1</v>
      </c>
      <c r="C23" s="21">
        <v>40</v>
      </c>
      <c r="D23" s="21">
        <v>40</v>
      </c>
      <c r="E23" s="17">
        <v>24</v>
      </c>
      <c r="F23" s="22">
        <v>3</v>
      </c>
      <c r="G23" s="21">
        <v>9.6</v>
      </c>
      <c r="H23" s="21">
        <v>0</v>
      </c>
      <c r="I23" s="21">
        <v>0</v>
      </c>
      <c r="J23" s="21">
        <v>0</v>
      </c>
      <c r="K23" s="21">
        <v>0</v>
      </c>
      <c r="L23" s="22">
        <v>5</v>
      </c>
      <c r="M23" s="21">
        <v>0</v>
      </c>
      <c r="N23" s="272">
        <v>3</v>
      </c>
      <c r="O23" s="272">
        <v>0</v>
      </c>
      <c r="P23" s="272">
        <v>0</v>
      </c>
      <c r="Q23" s="272">
        <v>0</v>
      </c>
      <c r="R23" s="272">
        <v>3</v>
      </c>
      <c r="S23" s="272">
        <v>0</v>
      </c>
      <c r="T23" s="272">
        <v>60</v>
      </c>
      <c r="U23" s="21">
        <v>3</v>
      </c>
      <c r="V23" s="36">
        <f t="shared" ref="V23:V28" si="0">100*U23/D23</f>
        <v>7.5</v>
      </c>
      <c r="W23" s="21">
        <v>3</v>
      </c>
      <c r="X23" s="21">
        <v>8.3000000000000007</v>
      </c>
      <c r="Y23" s="21">
        <v>0</v>
      </c>
      <c r="Z23" s="21">
        <v>0</v>
      </c>
      <c r="AA23" s="21">
        <v>0</v>
      </c>
      <c r="AB23" s="21">
        <v>0</v>
      </c>
      <c r="AC23" s="73">
        <v>3</v>
      </c>
      <c r="AD23" s="17">
        <v>0</v>
      </c>
    </row>
    <row r="24" spans="1:30">
      <c r="A24" s="57" t="s">
        <v>147</v>
      </c>
      <c r="B24" s="16">
        <v>1.8</v>
      </c>
      <c r="C24" s="21">
        <v>40</v>
      </c>
      <c r="D24" s="21">
        <v>40</v>
      </c>
      <c r="E24" s="17">
        <v>22.2</v>
      </c>
      <c r="F24" s="22">
        <v>3</v>
      </c>
      <c r="G24" s="21">
        <v>8.3000000000000007</v>
      </c>
      <c r="H24" s="21">
        <v>0</v>
      </c>
      <c r="I24" s="21">
        <v>0</v>
      </c>
      <c r="J24" s="21">
        <v>0</v>
      </c>
      <c r="K24" s="21">
        <v>0</v>
      </c>
      <c r="L24" s="22">
        <v>4</v>
      </c>
      <c r="M24" s="21">
        <v>0</v>
      </c>
      <c r="N24" s="272">
        <v>4</v>
      </c>
      <c r="O24" s="272">
        <v>0</v>
      </c>
      <c r="P24" s="272">
        <v>0</v>
      </c>
      <c r="Q24" s="272">
        <v>0</v>
      </c>
      <c r="R24" s="272">
        <v>4</v>
      </c>
      <c r="S24" s="272">
        <v>0</v>
      </c>
      <c r="T24" s="272">
        <v>100</v>
      </c>
      <c r="U24" s="21">
        <v>3</v>
      </c>
      <c r="V24" s="36">
        <f t="shared" si="0"/>
        <v>7.5</v>
      </c>
      <c r="W24" s="21">
        <v>3</v>
      </c>
      <c r="X24" s="21">
        <v>7.5</v>
      </c>
      <c r="Y24" s="21">
        <v>0</v>
      </c>
      <c r="Z24" s="21">
        <v>0</v>
      </c>
      <c r="AA24" s="21">
        <v>0</v>
      </c>
      <c r="AB24" s="21">
        <v>0</v>
      </c>
      <c r="AC24" s="73">
        <v>3</v>
      </c>
      <c r="AD24" s="17">
        <v>0</v>
      </c>
    </row>
    <row r="25" spans="1:30" ht="14.25" customHeight="1">
      <c r="A25" s="65" t="s">
        <v>148</v>
      </c>
      <c r="B25" s="60">
        <v>1.5</v>
      </c>
      <c r="C25" s="21">
        <v>36</v>
      </c>
      <c r="D25" s="21">
        <v>36</v>
      </c>
      <c r="E25" s="68">
        <f>D25/B25</f>
        <v>24</v>
      </c>
      <c r="F25" s="22">
        <v>3</v>
      </c>
      <c r="G25" s="36">
        <v>9.1</v>
      </c>
      <c r="H25" s="21">
        <v>0</v>
      </c>
      <c r="I25" s="21">
        <v>0</v>
      </c>
      <c r="J25" s="21">
        <v>0</v>
      </c>
      <c r="K25" s="21">
        <v>0</v>
      </c>
      <c r="L25" s="22">
        <v>4</v>
      </c>
      <c r="M25" s="21">
        <v>0</v>
      </c>
      <c r="N25" s="272">
        <v>3</v>
      </c>
      <c r="O25" s="272">
        <v>0</v>
      </c>
      <c r="P25" s="272">
        <v>0</v>
      </c>
      <c r="Q25" s="272">
        <v>0</v>
      </c>
      <c r="R25" s="272">
        <v>3</v>
      </c>
      <c r="S25" s="272">
        <v>0</v>
      </c>
      <c r="T25" s="272">
        <v>75</v>
      </c>
      <c r="U25" s="21">
        <v>3</v>
      </c>
      <c r="V25" s="36">
        <f t="shared" si="0"/>
        <v>8.3333333333333339</v>
      </c>
      <c r="W25" s="21">
        <v>3</v>
      </c>
      <c r="X25" s="21">
        <v>8.3000000000000007</v>
      </c>
      <c r="Y25" s="21">
        <v>0</v>
      </c>
      <c r="Z25" s="21">
        <v>0</v>
      </c>
      <c r="AA25" s="21">
        <v>0</v>
      </c>
      <c r="AB25" s="21">
        <v>0</v>
      </c>
      <c r="AC25" s="73">
        <v>3</v>
      </c>
      <c r="AD25" s="17">
        <v>0</v>
      </c>
    </row>
    <row r="26" spans="1:30">
      <c r="A26" s="57" t="s">
        <v>37</v>
      </c>
      <c r="B26" s="16">
        <v>1.1000000000000001</v>
      </c>
      <c r="C26" s="21">
        <v>8</v>
      </c>
      <c r="D26" s="21">
        <v>8</v>
      </c>
      <c r="E26" s="68">
        <f>D26/B26</f>
        <v>7.2727272727272725</v>
      </c>
      <c r="F26" s="22">
        <v>0</v>
      </c>
      <c r="G26" s="36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1">
        <v>0</v>
      </c>
      <c r="N26" s="272">
        <v>0</v>
      </c>
      <c r="O26" s="272">
        <v>0</v>
      </c>
      <c r="P26" s="272">
        <v>0</v>
      </c>
      <c r="Q26" s="272">
        <v>0</v>
      </c>
      <c r="R26" s="272">
        <v>0</v>
      </c>
      <c r="S26" s="272">
        <v>0</v>
      </c>
      <c r="T26" s="272">
        <v>0</v>
      </c>
      <c r="U26" s="21">
        <v>0</v>
      </c>
      <c r="V26" s="36">
        <f t="shared" si="0"/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73">
        <v>0</v>
      </c>
      <c r="AD26" s="17">
        <v>0</v>
      </c>
    </row>
    <row r="27" spans="1:30">
      <c r="A27" s="57" t="s">
        <v>45</v>
      </c>
      <c r="B27" s="16">
        <v>5</v>
      </c>
      <c r="C27" s="21">
        <v>8</v>
      </c>
      <c r="D27" s="21">
        <v>8</v>
      </c>
      <c r="E27" s="68">
        <f>D27/B27</f>
        <v>1.6</v>
      </c>
      <c r="F27" s="22">
        <v>0</v>
      </c>
      <c r="G27" s="36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1">
        <v>0</v>
      </c>
      <c r="N27" s="272">
        <v>0</v>
      </c>
      <c r="O27" s="272">
        <v>0</v>
      </c>
      <c r="P27" s="272">
        <v>0</v>
      </c>
      <c r="Q27" s="272">
        <v>0</v>
      </c>
      <c r="R27" s="272">
        <v>0</v>
      </c>
      <c r="S27" s="272">
        <v>0</v>
      </c>
      <c r="T27" s="272">
        <v>0</v>
      </c>
      <c r="U27" s="21">
        <v>0</v>
      </c>
      <c r="V27" s="36">
        <f t="shared" si="0"/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73">
        <v>0</v>
      </c>
      <c r="AD27" s="17">
        <v>0</v>
      </c>
    </row>
    <row r="28" spans="1:30">
      <c r="A28" s="286" t="s">
        <v>28</v>
      </c>
      <c r="B28" s="192">
        <f>SUM(B23:B27)</f>
        <v>11.5</v>
      </c>
      <c r="C28" s="196">
        <f>SUM(C23:C27)</f>
        <v>132</v>
      </c>
      <c r="D28" s="196">
        <f>SUM(D23:D27)</f>
        <v>132</v>
      </c>
      <c r="E28" s="287">
        <f>D28/B28</f>
        <v>11.478260869565217</v>
      </c>
      <c r="F28" s="197">
        <f>SUM(F23:F27)</f>
        <v>9</v>
      </c>
      <c r="G28" s="288">
        <v>7.7</v>
      </c>
      <c r="H28" s="196">
        <v>0</v>
      </c>
      <c r="I28" s="196">
        <v>0</v>
      </c>
      <c r="J28" s="196">
        <v>0</v>
      </c>
      <c r="K28" s="196">
        <v>0</v>
      </c>
      <c r="L28" s="197">
        <f>SUM(L23:L27)</f>
        <v>13</v>
      </c>
      <c r="M28" s="196">
        <v>0</v>
      </c>
      <c r="N28" s="299">
        <f>SUM(N23:N27)</f>
        <v>10</v>
      </c>
      <c r="O28" s="299">
        <v>0</v>
      </c>
      <c r="P28" s="299">
        <v>0</v>
      </c>
      <c r="Q28" s="299">
        <v>0</v>
      </c>
      <c r="R28" s="299">
        <f>SUM(R23:R27)</f>
        <v>10</v>
      </c>
      <c r="S28" s="299">
        <v>0</v>
      </c>
      <c r="T28" s="299">
        <v>76.900000000000006</v>
      </c>
      <c r="U28" s="196">
        <v>9</v>
      </c>
      <c r="V28" s="288">
        <f t="shared" si="0"/>
        <v>6.8181818181818183</v>
      </c>
      <c r="W28" s="196">
        <v>9</v>
      </c>
      <c r="X28" s="196">
        <v>6.8</v>
      </c>
      <c r="Y28" s="196">
        <v>0</v>
      </c>
      <c r="Z28" s="196">
        <v>0</v>
      </c>
      <c r="AA28" s="196">
        <v>0</v>
      </c>
      <c r="AB28" s="196">
        <v>0</v>
      </c>
      <c r="AC28" s="289">
        <v>9</v>
      </c>
      <c r="AD28" s="190">
        <v>0</v>
      </c>
    </row>
    <row r="29" spans="1:30">
      <c r="A29" s="497" t="s">
        <v>39</v>
      </c>
      <c r="B29" s="498"/>
      <c r="C29" s="21"/>
      <c r="D29" s="21"/>
      <c r="E29" s="17"/>
      <c r="F29" s="22"/>
      <c r="G29" s="21"/>
      <c r="H29" s="21"/>
      <c r="I29" s="21"/>
      <c r="J29" s="21"/>
      <c r="K29" s="21"/>
      <c r="L29" s="22"/>
      <c r="M29" s="21"/>
      <c r="N29" s="272"/>
      <c r="O29" s="272"/>
      <c r="P29" s="272"/>
      <c r="Q29" s="272"/>
      <c r="R29" s="272"/>
      <c r="S29" s="272"/>
      <c r="T29" s="272"/>
      <c r="U29" s="21"/>
      <c r="V29" s="21"/>
      <c r="W29" s="21"/>
      <c r="X29" s="21"/>
      <c r="Y29" s="21"/>
      <c r="Z29" s="21"/>
      <c r="AA29" s="21"/>
      <c r="AB29" s="21"/>
      <c r="AC29" s="73"/>
      <c r="AD29" s="17"/>
    </row>
    <row r="30" spans="1:30">
      <c r="A30" s="57" t="s">
        <v>40</v>
      </c>
      <c r="B30" s="16">
        <v>16</v>
      </c>
      <c r="C30" s="21">
        <v>4</v>
      </c>
      <c r="D30" s="21">
        <v>4</v>
      </c>
      <c r="E30" s="68">
        <f>D30/B30</f>
        <v>0.25</v>
      </c>
      <c r="F30" s="22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2">
        <v>0</v>
      </c>
      <c r="M30" s="21">
        <v>0</v>
      </c>
      <c r="N30" s="272">
        <v>0</v>
      </c>
      <c r="O30" s="272">
        <v>0</v>
      </c>
      <c r="P30" s="272">
        <v>0</v>
      </c>
      <c r="Q30" s="272">
        <v>0</v>
      </c>
      <c r="R30" s="272">
        <v>0</v>
      </c>
      <c r="S30" s="272">
        <v>0</v>
      </c>
      <c r="T30" s="272">
        <v>0</v>
      </c>
      <c r="U30" s="21">
        <v>0</v>
      </c>
      <c r="V30" s="36">
        <f t="shared" ref="V30:V37" si="1">100*U30/D30</f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73">
        <v>0</v>
      </c>
      <c r="AD30" s="17">
        <v>0</v>
      </c>
    </row>
    <row r="31" spans="1:30">
      <c r="A31" s="57" t="s">
        <v>41</v>
      </c>
      <c r="B31" s="16">
        <v>27</v>
      </c>
      <c r="C31" s="21">
        <v>8</v>
      </c>
      <c r="D31" s="21">
        <v>8</v>
      </c>
      <c r="E31" s="68">
        <f>D31/B31</f>
        <v>0.29629629629629628</v>
      </c>
      <c r="F31" s="22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2">
        <v>0</v>
      </c>
      <c r="M31" s="21">
        <v>0</v>
      </c>
      <c r="N31" s="272">
        <v>0</v>
      </c>
      <c r="O31" s="272">
        <v>0</v>
      </c>
      <c r="P31" s="272">
        <v>0</v>
      </c>
      <c r="Q31" s="272">
        <v>0</v>
      </c>
      <c r="R31" s="272">
        <v>0</v>
      </c>
      <c r="S31" s="272">
        <v>0</v>
      </c>
      <c r="T31" s="272">
        <v>0</v>
      </c>
      <c r="U31" s="21">
        <v>0</v>
      </c>
      <c r="V31" s="36">
        <f t="shared" si="1"/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73">
        <v>0</v>
      </c>
      <c r="AD31" s="17">
        <v>0</v>
      </c>
    </row>
    <row r="32" spans="1:30" s="23" customFormat="1">
      <c r="A32" s="58" t="s">
        <v>140</v>
      </c>
      <c r="B32" s="22">
        <v>6.9</v>
      </c>
      <c r="C32" s="21">
        <v>20</v>
      </c>
      <c r="D32" s="21">
        <v>20</v>
      </c>
      <c r="E32" s="17">
        <v>2.9</v>
      </c>
      <c r="F32" s="22">
        <v>1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2">
        <v>0</v>
      </c>
      <c r="M32" s="21">
        <v>0</v>
      </c>
      <c r="N32" s="272">
        <v>0</v>
      </c>
      <c r="O32" s="272">
        <v>0</v>
      </c>
      <c r="P32" s="272">
        <v>0</v>
      </c>
      <c r="Q32" s="272">
        <v>0</v>
      </c>
      <c r="R32" s="272">
        <v>0</v>
      </c>
      <c r="S32" s="272">
        <v>0</v>
      </c>
      <c r="T32" s="272">
        <v>0</v>
      </c>
      <c r="U32" s="21">
        <v>1</v>
      </c>
      <c r="V32" s="36">
        <f t="shared" si="1"/>
        <v>5</v>
      </c>
      <c r="W32" s="21">
        <v>1</v>
      </c>
      <c r="X32" s="21">
        <v>5</v>
      </c>
      <c r="Y32" s="21">
        <v>0</v>
      </c>
      <c r="Z32" s="21">
        <v>0</v>
      </c>
      <c r="AA32" s="21">
        <v>0</v>
      </c>
      <c r="AB32" s="21">
        <v>0</v>
      </c>
      <c r="AC32" s="73">
        <v>1</v>
      </c>
      <c r="AD32" s="17">
        <v>0</v>
      </c>
    </row>
    <row r="33" spans="1:30" s="23" customFormat="1">
      <c r="A33" s="58" t="s">
        <v>42</v>
      </c>
      <c r="B33" s="22">
        <v>19.7</v>
      </c>
      <c r="C33" s="21">
        <v>16</v>
      </c>
      <c r="D33" s="21">
        <v>16</v>
      </c>
      <c r="E33" s="17">
        <v>0.8</v>
      </c>
      <c r="F33" s="22">
        <v>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2">
        <v>0</v>
      </c>
      <c r="M33" s="21">
        <v>0</v>
      </c>
      <c r="N33" s="272">
        <v>0</v>
      </c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72">
        <v>0</v>
      </c>
      <c r="U33" s="21">
        <v>1</v>
      </c>
      <c r="V33" s="36">
        <f t="shared" si="1"/>
        <v>6.25</v>
      </c>
      <c r="W33" s="21">
        <v>1</v>
      </c>
      <c r="X33" s="21">
        <v>6.2</v>
      </c>
      <c r="Y33" s="21">
        <v>0</v>
      </c>
      <c r="Z33" s="21">
        <v>0</v>
      </c>
      <c r="AA33" s="21">
        <v>0</v>
      </c>
      <c r="AB33" s="21">
        <v>0</v>
      </c>
      <c r="AC33" s="73">
        <v>1</v>
      </c>
      <c r="AD33" s="17">
        <v>0</v>
      </c>
    </row>
    <row r="34" spans="1:30">
      <c r="A34" s="57" t="s">
        <v>44</v>
      </c>
      <c r="B34" s="16">
        <v>16</v>
      </c>
      <c r="C34" s="21">
        <v>28</v>
      </c>
      <c r="D34" s="21">
        <v>28</v>
      </c>
      <c r="E34" s="68">
        <f>D34/B34</f>
        <v>1.75</v>
      </c>
      <c r="F34" s="22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2">
        <v>0</v>
      </c>
      <c r="M34" s="21">
        <v>0</v>
      </c>
      <c r="N34" s="272">
        <v>0</v>
      </c>
      <c r="O34" s="272">
        <v>0</v>
      </c>
      <c r="P34" s="272">
        <v>0</v>
      </c>
      <c r="Q34" s="272">
        <v>0</v>
      </c>
      <c r="R34" s="272">
        <v>0</v>
      </c>
      <c r="S34" s="272">
        <v>0</v>
      </c>
      <c r="T34" s="272">
        <v>0</v>
      </c>
      <c r="U34" s="21">
        <v>2</v>
      </c>
      <c r="V34" s="36">
        <f t="shared" si="1"/>
        <v>7.1428571428571432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73">
        <v>0</v>
      </c>
      <c r="AD34" s="17">
        <v>0</v>
      </c>
    </row>
    <row r="35" spans="1:30" ht="13.5" customHeight="1">
      <c r="A35" s="59" t="s">
        <v>149</v>
      </c>
      <c r="B35" s="60">
        <v>31</v>
      </c>
      <c r="C35" s="21">
        <v>40</v>
      </c>
      <c r="D35" s="21">
        <v>40</v>
      </c>
      <c r="E35" s="68">
        <f>D35/B35</f>
        <v>1.2903225806451613</v>
      </c>
      <c r="F35" s="22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2">
        <v>0</v>
      </c>
      <c r="M35" s="21">
        <v>0</v>
      </c>
      <c r="N35" s="272">
        <v>0</v>
      </c>
      <c r="O35" s="272">
        <v>0</v>
      </c>
      <c r="P35" s="272">
        <v>0</v>
      </c>
      <c r="Q35" s="272">
        <v>0</v>
      </c>
      <c r="R35" s="272">
        <v>0</v>
      </c>
      <c r="S35" s="272">
        <v>0</v>
      </c>
      <c r="T35" s="272">
        <v>0</v>
      </c>
      <c r="U35" s="21">
        <v>3</v>
      </c>
      <c r="V35" s="36">
        <f t="shared" si="1"/>
        <v>7.5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73">
        <v>0</v>
      </c>
      <c r="AD35" s="17">
        <v>0</v>
      </c>
    </row>
    <row r="36" spans="1:30">
      <c r="A36" s="65" t="s">
        <v>45</v>
      </c>
      <c r="B36" s="13">
        <v>2.9</v>
      </c>
      <c r="C36" s="21">
        <v>20</v>
      </c>
      <c r="D36" s="21">
        <v>20</v>
      </c>
      <c r="E36" s="68">
        <f>D36/B36</f>
        <v>6.8965517241379315</v>
      </c>
      <c r="F36" s="22">
        <v>1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2">
        <v>0</v>
      </c>
      <c r="M36" s="21">
        <v>0</v>
      </c>
      <c r="N36" s="272">
        <v>0</v>
      </c>
      <c r="O36" s="272">
        <v>0</v>
      </c>
      <c r="P36" s="272">
        <v>0</v>
      </c>
      <c r="Q36" s="272">
        <v>0</v>
      </c>
      <c r="R36" s="272">
        <v>0</v>
      </c>
      <c r="S36" s="272">
        <v>0</v>
      </c>
      <c r="T36" s="272">
        <v>0</v>
      </c>
      <c r="U36" s="21">
        <v>1</v>
      </c>
      <c r="V36" s="36">
        <f t="shared" si="1"/>
        <v>5</v>
      </c>
      <c r="W36" s="21">
        <v>1</v>
      </c>
      <c r="X36" s="21">
        <v>5</v>
      </c>
      <c r="Y36" s="21">
        <v>0</v>
      </c>
      <c r="Z36" s="21">
        <v>0</v>
      </c>
      <c r="AA36" s="21">
        <v>0</v>
      </c>
      <c r="AB36" s="21">
        <v>0</v>
      </c>
      <c r="AC36" s="73">
        <v>1</v>
      </c>
      <c r="AD36" s="17">
        <v>0</v>
      </c>
    </row>
    <row r="37" spans="1:30">
      <c r="A37" s="286" t="s">
        <v>28</v>
      </c>
      <c r="B37" s="290">
        <f>SUM(B30:B36)</f>
        <v>119.5</v>
      </c>
      <c r="C37" s="196">
        <f>SUM(C30:C36)</f>
        <v>136</v>
      </c>
      <c r="D37" s="196">
        <f>SUM(D30:D36)</f>
        <v>136</v>
      </c>
      <c r="E37" s="287">
        <f>D37/B37</f>
        <v>1.1380753138075315</v>
      </c>
      <c r="F37" s="197">
        <f>F30+F31+F32+F33+F34+F35+F36</f>
        <v>3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7">
        <v>0</v>
      </c>
      <c r="M37" s="196">
        <v>0</v>
      </c>
      <c r="N37" s="299">
        <v>0</v>
      </c>
      <c r="O37" s="299">
        <v>0</v>
      </c>
      <c r="P37" s="299">
        <v>0</v>
      </c>
      <c r="Q37" s="299">
        <v>0</v>
      </c>
      <c r="R37" s="299">
        <v>0</v>
      </c>
      <c r="S37" s="299">
        <v>0</v>
      </c>
      <c r="T37" s="299">
        <v>0</v>
      </c>
      <c r="U37" s="196">
        <f>SUM(U30:U36)</f>
        <v>8</v>
      </c>
      <c r="V37" s="288">
        <f t="shared" si="1"/>
        <v>5.882352941176471</v>
      </c>
      <c r="W37" s="196">
        <f>SUM(W30:W36)</f>
        <v>3</v>
      </c>
      <c r="X37" s="196">
        <v>2.2000000000000002</v>
      </c>
      <c r="Y37" s="196">
        <v>0</v>
      </c>
      <c r="Z37" s="196">
        <v>0</v>
      </c>
      <c r="AA37" s="196">
        <v>0</v>
      </c>
      <c r="AB37" s="196">
        <v>0</v>
      </c>
      <c r="AC37" s="289">
        <f>SUM(AC30:AC36)</f>
        <v>3</v>
      </c>
      <c r="AD37" s="190">
        <v>0</v>
      </c>
    </row>
    <row r="38" spans="1:30">
      <c r="A38" s="497" t="s">
        <v>51</v>
      </c>
      <c r="B38" s="498"/>
      <c r="C38" s="21"/>
      <c r="D38" s="21"/>
      <c r="E38" s="17"/>
      <c r="F38" s="22"/>
      <c r="G38" s="21"/>
      <c r="H38" s="21"/>
      <c r="I38" s="21"/>
      <c r="J38" s="21"/>
      <c r="K38" s="21"/>
      <c r="L38" s="22"/>
      <c r="M38" s="21"/>
      <c r="N38" s="272"/>
      <c r="O38" s="272"/>
      <c r="P38" s="272"/>
      <c r="Q38" s="272"/>
      <c r="R38" s="272"/>
      <c r="S38" s="272"/>
      <c r="T38" s="272"/>
      <c r="U38" s="21"/>
      <c r="V38" s="21"/>
      <c r="W38" s="21"/>
      <c r="X38" s="21"/>
      <c r="Y38" s="21"/>
      <c r="Z38" s="21"/>
      <c r="AA38" s="21"/>
      <c r="AB38" s="21"/>
      <c r="AC38" s="73"/>
      <c r="AD38" s="17"/>
    </row>
    <row r="39" spans="1:30">
      <c r="A39" s="57" t="s">
        <v>53</v>
      </c>
      <c r="B39" s="16">
        <v>17.5</v>
      </c>
      <c r="C39" s="16">
        <v>16</v>
      </c>
      <c r="D39" s="16">
        <v>16</v>
      </c>
      <c r="E39" s="68">
        <f>D39/B39</f>
        <v>0.91428571428571426</v>
      </c>
      <c r="F39" s="22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2">
        <v>0</v>
      </c>
      <c r="M39" s="21">
        <v>0</v>
      </c>
      <c r="N39" s="272">
        <v>0</v>
      </c>
      <c r="O39" s="272">
        <v>0</v>
      </c>
      <c r="P39" s="272">
        <v>0</v>
      </c>
      <c r="Q39" s="272">
        <v>0</v>
      </c>
      <c r="R39" s="272">
        <v>0</v>
      </c>
      <c r="S39" s="272">
        <v>0</v>
      </c>
      <c r="T39" s="272">
        <v>0</v>
      </c>
      <c r="U39" s="21">
        <v>1</v>
      </c>
      <c r="V39" s="36">
        <f>100*U39/D39</f>
        <v>6.25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73">
        <v>0</v>
      </c>
      <c r="AD39" s="17">
        <v>0</v>
      </c>
    </row>
    <row r="40" spans="1:30">
      <c r="A40" s="57" t="s">
        <v>150</v>
      </c>
      <c r="B40" s="16">
        <v>8</v>
      </c>
      <c r="C40" s="16">
        <v>20</v>
      </c>
      <c r="D40" s="16">
        <v>20</v>
      </c>
      <c r="E40" s="68">
        <f>D40/B40</f>
        <v>2.5</v>
      </c>
      <c r="F40" s="22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2">
        <v>0</v>
      </c>
      <c r="M40" s="21">
        <v>0</v>
      </c>
      <c r="N40" s="272">
        <v>0</v>
      </c>
      <c r="O40" s="272">
        <v>0</v>
      </c>
      <c r="P40" s="272">
        <v>0</v>
      </c>
      <c r="Q40" s="272">
        <v>0</v>
      </c>
      <c r="R40" s="272">
        <v>0</v>
      </c>
      <c r="S40" s="272">
        <v>0</v>
      </c>
      <c r="T40" s="272">
        <v>0</v>
      </c>
      <c r="U40" s="21">
        <v>1</v>
      </c>
      <c r="V40" s="36">
        <f>100*U40/D40</f>
        <v>5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73">
        <v>0</v>
      </c>
      <c r="AD40" s="17">
        <v>0</v>
      </c>
    </row>
    <row r="41" spans="1:30">
      <c r="A41" s="57" t="s">
        <v>52</v>
      </c>
      <c r="B41" s="16">
        <v>1.7</v>
      </c>
      <c r="C41" s="16">
        <v>4</v>
      </c>
      <c r="D41" s="16">
        <v>4</v>
      </c>
      <c r="E41" s="68">
        <f>D41/B41</f>
        <v>2.3529411764705883</v>
      </c>
      <c r="F41" s="22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2">
        <v>0</v>
      </c>
      <c r="M41" s="21">
        <v>0</v>
      </c>
      <c r="N41" s="272">
        <v>0</v>
      </c>
      <c r="O41" s="272">
        <v>0</v>
      </c>
      <c r="P41" s="272">
        <v>0</v>
      </c>
      <c r="Q41" s="272">
        <v>0</v>
      </c>
      <c r="R41" s="272">
        <v>0</v>
      </c>
      <c r="S41" s="272">
        <v>0</v>
      </c>
      <c r="T41" s="272">
        <v>0</v>
      </c>
      <c r="U41" s="21">
        <v>0</v>
      </c>
      <c r="V41" s="36">
        <f>100*U41/D41</f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73">
        <v>0</v>
      </c>
      <c r="AD41" s="17">
        <v>0</v>
      </c>
    </row>
    <row r="42" spans="1:30">
      <c r="A42" s="286" t="s">
        <v>28</v>
      </c>
      <c r="B42" s="192">
        <f>SUM(B39:B41)</f>
        <v>27.2</v>
      </c>
      <c r="C42" s="192">
        <f>SUM(C39:C41)</f>
        <v>40</v>
      </c>
      <c r="D42" s="192">
        <f>SUM(D39:D41)</f>
        <v>40</v>
      </c>
      <c r="E42" s="287">
        <f>D42/B42</f>
        <v>1.4705882352941178</v>
      </c>
      <c r="F42" s="197">
        <v>0</v>
      </c>
      <c r="G42" s="196">
        <v>0</v>
      </c>
      <c r="H42" s="196">
        <v>0</v>
      </c>
      <c r="I42" s="196">
        <v>0</v>
      </c>
      <c r="J42" s="196">
        <v>0</v>
      </c>
      <c r="K42" s="196">
        <v>0</v>
      </c>
      <c r="L42" s="197">
        <v>0</v>
      </c>
      <c r="M42" s="196">
        <v>0</v>
      </c>
      <c r="N42" s="299">
        <v>0</v>
      </c>
      <c r="O42" s="299">
        <v>0</v>
      </c>
      <c r="P42" s="299">
        <v>0</v>
      </c>
      <c r="Q42" s="299">
        <v>0</v>
      </c>
      <c r="R42" s="299">
        <v>0</v>
      </c>
      <c r="S42" s="299">
        <v>0</v>
      </c>
      <c r="T42" s="299">
        <v>0</v>
      </c>
      <c r="U42" s="196">
        <v>3</v>
      </c>
      <c r="V42" s="288">
        <f>100*U42/D42</f>
        <v>7.5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96">
        <v>0</v>
      </c>
      <c r="AC42" s="289">
        <v>0</v>
      </c>
      <c r="AD42" s="190">
        <v>0</v>
      </c>
    </row>
    <row r="43" spans="1:30">
      <c r="A43" s="497" t="s">
        <v>55</v>
      </c>
      <c r="B43" s="498"/>
      <c r="C43" s="21"/>
      <c r="D43" s="21"/>
      <c r="E43" s="17"/>
      <c r="F43" s="22"/>
      <c r="G43" s="21"/>
      <c r="H43" s="21"/>
      <c r="I43" s="21"/>
      <c r="J43" s="21"/>
      <c r="K43" s="21"/>
      <c r="L43" s="22"/>
      <c r="M43" s="21"/>
      <c r="N43" s="272"/>
      <c r="O43" s="272"/>
      <c r="P43" s="272"/>
      <c r="Q43" s="272"/>
      <c r="R43" s="272"/>
      <c r="S43" s="272"/>
      <c r="T43" s="272"/>
      <c r="U43" s="21"/>
      <c r="V43" s="21"/>
      <c r="W43" s="21"/>
      <c r="X43" s="21"/>
      <c r="Y43" s="21"/>
      <c r="Z43" s="21"/>
      <c r="AA43" s="21"/>
      <c r="AB43" s="21"/>
      <c r="AC43" s="73"/>
      <c r="AD43" s="17"/>
    </row>
    <row r="44" spans="1:30">
      <c r="A44" s="57" t="s">
        <v>151</v>
      </c>
      <c r="B44" s="16">
        <v>1</v>
      </c>
      <c r="C44" s="21">
        <v>28</v>
      </c>
      <c r="D44" s="21">
        <v>28</v>
      </c>
      <c r="E44" s="68">
        <f t="shared" ref="E44:E51" si="2">D44/B44</f>
        <v>28</v>
      </c>
      <c r="F44" s="22">
        <v>2</v>
      </c>
      <c r="G44" s="36">
        <f>100*F44/D44</f>
        <v>7.1428571428571432</v>
      </c>
      <c r="H44" s="21">
        <v>0</v>
      </c>
      <c r="I44" s="21">
        <v>0</v>
      </c>
      <c r="J44" s="21">
        <v>0</v>
      </c>
      <c r="K44" s="21">
        <v>0</v>
      </c>
      <c r="L44" s="22">
        <v>2</v>
      </c>
      <c r="M44" s="21">
        <v>0</v>
      </c>
      <c r="N44" s="272">
        <v>1</v>
      </c>
      <c r="O44" s="272">
        <v>0</v>
      </c>
      <c r="P44" s="272">
        <v>0</v>
      </c>
      <c r="Q44" s="272">
        <v>0</v>
      </c>
      <c r="R44" s="272">
        <v>1</v>
      </c>
      <c r="S44" s="272">
        <v>0</v>
      </c>
      <c r="T44" s="272">
        <v>50</v>
      </c>
      <c r="U44" s="21">
        <v>2</v>
      </c>
      <c r="V44" s="36">
        <f t="shared" ref="V44:V51" si="3">100*U44/D44</f>
        <v>7.1428571428571432</v>
      </c>
      <c r="W44" s="21">
        <v>2</v>
      </c>
      <c r="X44" s="36">
        <f>100*W44/D44</f>
        <v>7.1428571428571432</v>
      </c>
      <c r="Y44" s="21">
        <v>0</v>
      </c>
      <c r="Z44" s="21">
        <v>0</v>
      </c>
      <c r="AA44" s="21">
        <v>0</v>
      </c>
      <c r="AB44" s="21">
        <v>0</v>
      </c>
      <c r="AC44" s="73">
        <v>2</v>
      </c>
      <c r="AD44" s="17">
        <v>0</v>
      </c>
    </row>
    <row r="45" spans="1:30">
      <c r="A45" s="57" t="s">
        <v>59</v>
      </c>
      <c r="B45" s="16">
        <v>2</v>
      </c>
      <c r="C45" s="21">
        <v>40</v>
      </c>
      <c r="D45" s="21">
        <v>40</v>
      </c>
      <c r="E45" s="68">
        <f t="shared" si="2"/>
        <v>20</v>
      </c>
      <c r="F45" s="22">
        <v>3</v>
      </c>
      <c r="G45" s="36">
        <v>9.1</v>
      </c>
      <c r="H45" s="21">
        <v>0</v>
      </c>
      <c r="I45" s="21">
        <v>0</v>
      </c>
      <c r="J45" s="21">
        <v>0</v>
      </c>
      <c r="K45" s="21">
        <v>0</v>
      </c>
      <c r="L45" s="22">
        <v>4</v>
      </c>
      <c r="M45" s="21">
        <v>0</v>
      </c>
      <c r="N45" s="272">
        <v>2</v>
      </c>
      <c r="O45" s="272">
        <v>0</v>
      </c>
      <c r="P45" s="272">
        <v>0</v>
      </c>
      <c r="Q45" s="272">
        <v>0</v>
      </c>
      <c r="R45" s="272">
        <v>2</v>
      </c>
      <c r="S45" s="272">
        <v>0</v>
      </c>
      <c r="T45" s="272">
        <v>50</v>
      </c>
      <c r="U45" s="21">
        <v>3</v>
      </c>
      <c r="V45" s="36">
        <f t="shared" si="3"/>
        <v>7.5</v>
      </c>
      <c r="W45" s="21">
        <v>3</v>
      </c>
      <c r="X45" s="21">
        <v>7.5</v>
      </c>
      <c r="Y45" s="21">
        <v>0</v>
      </c>
      <c r="Z45" s="21">
        <v>0</v>
      </c>
      <c r="AA45" s="21">
        <v>0</v>
      </c>
      <c r="AB45" s="21">
        <v>0</v>
      </c>
      <c r="AC45" s="73">
        <v>3</v>
      </c>
      <c r="AD45" s="17">
        <v>0</v>
      </c>
    </row>
    <row r="46" spans="1:30">
      <c r="A46" s="57" t="s">
        <v>56</v>
      </c>
      <c r="B46" s="16">
        <v>2</v>
      </c>
      <c r="C46" s="21">
        <v>44</v>
      </c>
      <c r="D46" s="21">
        <v>44</v>
      </c>
      <c r="E46" s="68">
        <f t="shared" si="2"/>
        <v>22</v>
      </c>
      <c r="F46" s="22">
        <v>4</v>
      </c>
      <c r="G46" s="36">
        <v>8.3000000000000007</v>
      </c>
      <c r="H46" s="21">
        <v>0</v>
      </c>
      <c r="I46" s="21">
        <v>0</v>
      </c>
      <c r="J46" s="21">
        <v>0</v>
      </c>
      <c r="K46" s="21">
        <v>0</v>
      </c>
      <c r="L46" s="22">
        <v>4</v>
      </c>
      <c r="M46" s="21">
        <v>0</v>
      </c>
      <c r="N46" s="272">
        <v>2</v>
      </c>
      <c r="O46" s="272">
        <v>0</v>
      </c>
      <c r="P46" s="272">
        <v>0</v>
      </c>
      <c r="Q46" s="272">
        <v>0</v>
      </c>
      <c r="R46" s="272">
        <v>2</v>
      </c>
      <c r="S46" s="272">
        <v>0</v>
      </c>
      <c r="T46" s="272">
        <v>50</v>
      </c>
      <c r="U46" s="21">
        <v>4</v>
      </c>
      <c r="V46" s="36">
        <f t="shared" si="3"/>
        <v>9.0909090909090917</v>
      </c>
      <c r="W46" s="21">
        <v>4</v>
      </c>
      <c r="X46" s="21">
        <v>9.1</v>
      </c>
      <c r="Y46" s="21">
        <v>0</v>
      </c>
      <c r="Z46" s="21">
        <v>0</v>
      </c>
      <c r="AA46" s="21">
        <v>0</v>
      </c>
      <c r="AB46" s="21">
        <v>0</v>
      </c>
      <c r="AC46" s="73">
        <v>4</v>
      </c>
      <c r="AD46" s="17">
        <v>0</v>
      </c>
    </row>
    <row r="47" spans="1:30">
      <c r="A47" s="57" t="s">
        <v>152</v>
      </c>
      <c r="B47" s="16">
        <v>1</v>
      </c>
      <c r="C47" s="21">
        <v>32</v>
      </c>
      <c r="D47" s="21">
        <v>32</v>
      </c>
      <c r="E47" s="68">
        <f t="shared" si="2"/>
        <v>32</v>
      </c>
      <c r="F47" s="22">
        <v>3</v>
      </c>
      <c r="G47" s="36">
        <v>9.4</v>
      </c>
      <c r="H47" s="21">
        <v>0</v>
      </c>
      <c r="I47" s="21">
        <v>0</v>
      </c>
      <c r="J47" s="21">
        <v>0</v>
      </c>
      <c r="K47" s="21">
        <v>0</v>
      </c>
      <c r="L47" s="22">
        <v>3</v>
      </c>
      <c r="M47" s="21">
        <v>0</v>
      </c>
      <c r="N47" s="272">
        <v>0</v>
      </c>
      <c r="O47" s="272">
        <v>0</v>
      </c>
      <c r="P47" s="272">
        <v>0</v>
      </c>
      <c r="Q47" s="272">
        <v>0</v>
      </c>
      <c r="R47" s="272">
        <v>0</v>
      </c>
      <c r="S47" s="272">
        <v>0</v>
      </c>
      <c r="T47" s="272">
        <v>0</v>
      </c>
      <c r="U47" s="21">
        <v>3</v>
      </c>
      <c r="V47" s="36">
        <f t="shared" si="3"/>
        <v>9.375</v>
      </c>
      <c r="W47" s="21">
        <v>3</v>
      </c>
      <c r="X47" s="21">
        <v>9.4</v>
      </c>
      <c r="Y47" s="21">
        <v>0</v>
      </c>
      <c r="Z47" s="21">
        <v>0</v>
      </c>
      <c r="AA47" s="21">
        <v>0</v>
      </c>
      <c r="AB47" s="21">
        <v>0</v>
      </c>
      <c r="AC47" s="73">
        <v>3</v>
      </c>
      <c r="AD47" s="17">
        <v>0</v>
      </c>
    </row>
    <row r="48" spans="1:30">
      <c r="A48" s="57" t="s">
        <v>57</v>
      </c>
      <c r="B48" s="16">
        <v>2</v>
      </c>
      <c r="C48" s="21">
        <v>28</v>
      </c>
      <c r="D48" s="21">
        <v>28</v>
      </c>
      <c r="E48" s="68">
        <f t="shared" si="2"/>
        <v>14</v>
      </c>
      <c r="F48" s="22">
        <v>2</v>
      </c>
      <c r="G48" s="36">
        <f>100*F48/D48</f>
        <v>7.1428571428571432</v>
      </c>
      <c r="H48" s="21">
        <v>0</v>
      </c>
      <c r="I48" s="21">
        <v>0</v>
      </c>
      <c r="J48" s="21">
        <v>0</v>
      </c>
      <c r="K48" s="21">
        <v>0</v>
      </c>
      <c r="L48" s="22">
        <v>2</v>
      </c>
      <c r="M48" s="21">
        <v>0</v>
      </c>
      <c r="N48" s="272">
        <v>2</v>
      </c>
      <c r="O48" s="272">
        <v>0</v>
      </c>
      <c r="P48" s="272">
        <v>0</v>
      </c>
      <c r="Q48" s="272">
        <v>0</v>
      </c>
      <c r="R48" s="272">
        <v>2</v>
      </c>
      <c r="S48" s="272">
        <v>0</v>
      </c>
      <c r="T48" s="272">
        <v>100</v>
      </c>
      <c r="U48" s="21">
        <v>2</v>
      </c>
      <c r="V48" s="36">
        <f t="shared" si="3"/>
        <v>7.1428571428571432</v>
      </c>
      <c r="W48" s="21">
        <v>2</v>
      </c>
      <c r="X48" s="21">
        <v>7.1</v>
      </c>
      <c r="Y48" s="21">
        <v>0</v>
      </c>
      <c r="Z48" s="21">
        <v>0</v>
      </c>
      <c r="AA48" s="21">
        <v>0</v>
      </c>
      <c r="AB48" s="21">
        <v>0</v>
      </c>
      <c r="AC48" s="73">
        <v>2</v>
      </c>
      <c r="AD48" s="17">
        <v>0</v>
      </c>
    </row>
    <row r="49" spans="1:30">
      <c r="A49" s="57" t="s">
        <v>58</v>
      </c>
      <c r="B49" s="16">
        <v>3.5</v>
      </c>
      <c r="C49" s="21">
        <v>68</v>
      </c>
      <c r="D49" s="21">
        <v>68</v>
      </c>
      <c r="E49" s="68">
        <f t="shared" si="2"/>
        <v>19.428571428571427</v>
      </c>
      <c r="F49" s="22">
        <v>6</v>
      </c>
      <c r="G49" s="36">
        <v>0</v>
      </c>
      <c r="H49" s="21">
        <v>0</v>
      </c>
      <c r="I49" s="21">
        <v>0</v>
      </c>
      <c r="J49" s="21">
        <v>0</v>
      </c>
      <c r="K49" s="21">
        <v>0</v>
      </c>
      <c r="L49" s="22">
        <v>0</v>
      </c>
      <c r="M49" s="21">
        <v>0</v>
      </c>
      <c r="N49" s="272">
        <v>0</v>
      </c>
      <c r="O49" s="272">
        <v>0</v>
      </c>
      <c r="P49" s="272">
        <v>0</v>
      </c>
      <c r="Q49" s="272">
        <v>0</v>
      </c>
      <c r="R49" s="272">
        <v>0</v>
      </c>
      <c r="S49" s="272">
        <v>0</v>
      </c>
      <c r="T49" s="272">
        <v>0</v>
      </c>
      <c r="U49" s="21">
        <v>6</v>
      </c>
      <c r="V49" s="36">
        <f t="shared" si="3"/>
        <v>8.8235294117647065</v>
      </c>
      <c r="W49" s="21">
        <v>6</v>
      </c>
      <c r="X49" s="21">
        <v>8.8000000000000007</v>
      </c>
      <c r="Y49" s="21">
        <v>0</v>
      </c>
      <c r="Z49" s="21">
        <v>0</v>
      </c>
      <c r="AA49" s="21">
        <v>0</v>
      </c>
      <c r="AB49" s="21">
        <v>0</v>
      </c>
      <c r="AC49" s="73">
        <v>6</v>
      </c>
      <c r="AD49" s="17">
        <v>0</v>
      </c>
    </row>
    <row r="50" spans="1:30">
      <c r="A50" s="61" t="s">
        <v>45</v>
      </c>
      <c r="B50" s="16">
        <v>15</v>
      </c>
      <c r="C50" s="21">
        <v>24</v>
      </c>
      <c r="D50" s="21">
        <v>24</v>
      </c>
      <c r="E50" s="68">
        <f t="shared" si="2"/>
        <v>1.6</v>
      </c>
      <c r="F50" s="22">
        <v>2</v>
      </c>
      <c r="G50" s="36">
        <v>0</v>
      </c>
      <c r="H50" s="21">
        <v>0</v>
      </c>
      <c r="I50" s="21">
        <v>0</v>
      </c>
      <c r="J50" s="21">
        <v>0</v>
      </c>
      <c r="K50" s="21">
        <v>0</v>
      </c>
      <c r="L50" s="22">
        <v>0</v>
      </c>
      <c r="M50" s="21">
        <v>0</v>
      </c>
      <c r="N50" s="272">
        <v>0</v>
      </c>
      <c r="O50" s="272">
        <v>0</v>
      </c>
      <c r="P50" s="272">
        <v>0</v>
      </c>
      <c r="Q50" s="272">
        <v>0</v>
      </c>
      <c r="R50" s="272">
        <v>0</v>
      </c>
      <c r="S50" s="272">
        <v>0</v>
      </c>
      <c r="T50" s="272">
        <v>0</v>
      </c>
      <c r="U50" s="21">
        <v>2</v>
      </c>
      <c r="V50" s="36">
        <f t="shared" si="3"/>
        <v>8.3333333333333339</v>
      </c>
      <c r="W50" s="21">
        <v>2</v>
      </c>
      <c r="X50" s="21">
        <v>8.3000000000000007</v>
      </c>
      <c r="Y50" s="21">
        <v>0</v>
      </c>
      <c r="Z50" s="21">
        <v>0</v>
      </c>
      <c r="AA50" s="21">
        <v>0</v>
      </c>
      <c r="AB50" s="21">
        <v>0</v>
      </c>
      <c r="AC50" s="73">
        <v>2</v>
      </c>
      <c r="AD50" s="17">
        <v>0</v>
      </c>
    </row>
    <row r="51" spans="1:30">
      <c r="A51" s="286" t="s">
        <v>28</v>
      </c>
      <c r="B51" s="192">
        <f>SUM(B44:B50)</f>
        <v>26.5</v>
      </c>
      <c r="C51" s="192">
        <f>SUM(C44:C50)</f>
        <v>264</v>
      </c>
      <c r="D51" s="192">
        <f>SUM(D44:D50)</f>
        <v>264</v>
      </c>
      <c r="E51" s="287">
        <f t="shared" si="2"/>
        <v>9.9622641509433958</v>
      </c>
      <c r="F51" s="197">
        <f>SUM(F44:F50)</f>
        <v>22</v>
      </c>
      <c r="G51" s="288">
        <v>5.3</v>
      </c>
      <c r="H51" s="196">
        <v>0</v>
      </c>
      <c r="I51" s="196">
        <v>0</v>
      </c>
      <c r="J51" s="196">
        <v>0</v>
      </c>
      <c r="K51" s="196">
        <v>0</v>
      </c>
      <c r="L51" s="197">
        <f>SUM(L44:L50)</f>
        <v>15</v>
      </c>
      <c r="M51" s="196">
        <v>0</v>
      </c>
      <c r="N51" s="299">
        <f>SUM(N44:N50)</f>
        <v>7</v>
      </c>
      <c r="O51" s="299">
        <v>0</v>
      </c>
      <c r="P51" s="299">
        <v>0</v>
      </c>
      <c r="Q51" s="299">
        <v>0</v>
      </c>
      <c r="R51" s="299">
        <f>SUM(R44:R50)</f>
        <v>7</v>
      </c>
      <c r="S51" s="299">
        <v>0</v>
      </c>
      <c r="T51" s="299">
        <v>46.7</v>
      </c>
      <c r="U51" s="196">
        <f>SUM(U44:U50)</f>
        <v>22</v>
      </c>
      <c r="V51" s="288">
        <f t="shared" si="3"/>
        <v>8.3333333333333339</v>
      </c>
      <c r="W51" s="196">
        <f>SUM(W44:W50)</f>
        <v>22</v>
      </c>
      <c r="X51" s="196">
        <v>7.1</v>
      </c>
      <c r="Y51" s="196">
        <v>0</v>
      </c>
      <c r="Z51" s="196">
        <v>0</v>
      </c>
      <c r="AA51" s="196">
        <v>0</v>
      </c>
      <c r="AB51" s="196">
        <v>0</v>
      </c>
      <c r="AC51" s="289">
        <f>SUM(AC44:AC50)</f>
        <v>22</v>
      </c>
      <c r="AD51" s="190">
        <v>0</v>
      </c>
    </row>
    <row r="52" spans="1:30">
      <c r="A52" s="497" t="s">
        <v>61</v>
      </c>
      <c r="B52" s="498"/>
      <c r="C52" s="21"/>
      <c r="D52" s="21"/>
      <c r="E52" s="17"/>
      <c r="F52" s="22"/>
      <c r="G52" s="21"/>
      <c r="H52" s="21"/>
      <c r="I52" s="21"/>
      <c r="J52" s="21"/>
      <c r="K52" s="21"/>
      <c r="L52" s="22"/>
      <c r="M52" s="21"/>
      <c r="N52" s="272"/>
      <c r="O52" s="272"/>
      <c r="P52" s="272"/>
      <c r="Q52" s="272"/>
      <c r="R52" s="272"/>
      <c r="S52" s="272"/>
      <c r="T52" s="272"/>
      <c r="U52" s="21"/>
      <c r="V52" s="21"/>
      <c r="W52" s="21"/>
      <c r="X52" s="21"/>
      <c r="Y52" s="21"/>
      <c r="Z52" s="21"/>
      <c r="AA52" s="21"/>
      <c r="AB52" s="21"/>
      <c r="AC52" s="73"/>
      <c r="AD52" s="17"/>
    </row>
    <row r="53" spans="1:30">
      <c r="A53" s="57" t="s">
        <v>63</v>
      </c>
      <c r="B53" s="16">
        <v>15</v>
      </c>
      <c r="C53" s="21">
        <v>24</v>
      </c>
      <c r="D53" s="21">
        <v>24</v>
      </c>
      <c r="E53" s="68">
        <f>D53/B53</f>
        <v>1.6</v>
      </c>
      <c r="F53" s="22">
        <v>0</v>
      </c>
      <c r="G53" s="36">
        <v>0</v>
      </c>
      <c r="H53" s="21">
        <v>0</v>
      </c>
      <c r="I53" s="21">
        <v>0</v>
      </c>
      <c r="J53" s="21">
        <v>0</v>
      </c>
      <c r="K53" s="21">
        <v>0</v>
      </c>
      <c r="L53" s="22">
        <v>0</v>
      </c>
      <c r="M53" s="21">
        <v>0</v>
      </c>
      <c r="N53" s="272">
        <v>0</v>
      </c>
      <c r="O53" s="272">
        <v>0</v>
      </c>
      <c r="P53" s="272">
        <v>0</v>
      </c>
      <c r="Q53" s="272">
        <v>0</v>
      </c>
      <c r="R53" s="272">
        <v>0</v>
      </c>
      <c r="S53" s="272">
        <v>0</v>
      </c>
      <c r="T53" s="272">
        <v>0</v>
      </c>
      <c r="U53" s="21">
        <v>0</v>
      </c>
      <c r="V53" s="36">
        <f>100*U53/D53</f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73">
        <v>0</v>
      </c>
      <c r="AD53" s="17">
        <v>0</v>
      </c>
    </row>
    <row r="54" spans="1:30">
      <c r="A54" s="57" t="s">
        <v>64</v>
      </c>
      <c r="B54" s="16">
        <v>1.5</v>
      </c>
      <c r="C54" s="21">
        <v>20</v>
      </c>
      <c r="D54" s="21">
        <v>20</v>
      </c>
      <c r="E54" s="17">
        <v>13.3</v>
      </c>
      <c r="F54" s="22">
        <v>1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2">
        <v>0</v>
      </c>
      <c r="M54" s="21">
        <v>0</v>
      </c>
      <c r="N54" s="272">
        <v>0</v>
      </c>
      <c r="O54" s="272">
        <v>0</v>
      </c>
      <c r="P54" s="272">
        <v>0</v>
      </c>
      <c r="Q54" s="272">
        <v>0</v>
      </c>
      <c r="R54" s="272">
        <v>0</v>
      </c>
      <c r="S54" s="272">
        <v>0</v>
      </c>
      <c r="T54" s="272">
        <v>0</v>
      </c>
      <c r="U54" s="21">
        <v>1</v>
      </c>
      <c r="V54" s="36">
        <f>100*U54/D54</f>
        <v>5</v>
      </c>
      <c r="W54" s="21">
        <v>1</v>
      </c>
      <c r="X54" s="21">
        <v>9</v>
      </c>
      <c r="Y54" s="21">
        <v>0</v>
      </c>
      <c r="Z54" s="21">
        <v>0</v>
      </c>
      <c r="AA54" s="21">
        <v>0</v>
      </c>
      <c r="AB54" s="21">
        <v>0</v>
      </c>
      <c r="AC54" s="73">
        <v>1</v>
      </c>
      <c r="AD54" s="17">
        <v>0</v>
      </c>
    </row>
    <row r="55" spans="1:30">
      <c r="A55" s="57" t="s">
        <v>65</v>
      </c>
      <c r="B55" s="16">
        <v>3.2</v>
      </c>
      <c r="C55" s="21">
        <v>8</v>
      </c>
      <c r="D55" s="21">
        <v>8</v>
      </c>
      <c r="E55" s="68">
        <f>D55/B55</f>
        <v>2.5</v>
      </c>
      <c r="F55" s="22">
        <v>0</v>
      </c>
      <c r="G55" s="62">
        <v>0</v>
      </c>
      <c r="H55" s="36">
        <v>0</v>
      </c>
      <c r="I55" s="21">
        <v>0</v>
      </c>
      <c r="J55" s="21">
        <v>0</v>
      </c>
      <c r="K55" s="21">
        <v>0</v>
      </c>
      <c r="L55" s="17">
        <v>0</v>
      </c>
      <c r="M55" s="62">
        <v>0</v>
      </c>
      <c r="N55" s="272">
        <v>0</v>
      </c>
      <c r="O55" s="272">
        <v>0</v>
      </c>
      <c r="P55" s="272">
        <v>0</v>
      </c>
      <c r="Q55" s="272">
        <v>0</v>
      </c>
      <c r="R55" s="272">
        <v>0</v>
      </c>
      <c r="S55" s="272">
        <v>0</v>
      </c>
      <c r="T55" s="272">
        <v>0</v>
      </c>
      <c r="U55" s="21">
        <v>0</v>
      </c>
      <c r="V55" s="36">
        <f>100*U55/D55</f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73">
        <v>0</v>
      </c>
      <c r="AD55" s="17">
        <v>0</v>
      </c>
    </row>
    <row r="56" spans="1:30">
      <c r="A56" s="286" t="s">
        <v>28</v>
      </c>
      <c r="B56" s="192">
        <f>SUM(B53:B55)</f>
        <v>19.7</v>
      </c>
      <c r="C56" s="196">
        <f>SUM(C53:C55)</f>
        <v>52</v>
      </c>
      <c r="D56" s="196">
        <f>SUM(D53:D55)</f>
        <v>52</v>
      </c>
      <c r="E56" s="287">
        <f>D56/B56</f>
        <v>2.6395939086294415</v>
      </c>
      <c r="F56" s="197">
        <f>SUM(F53:F55)</f>
        <v>1</v>
      </c>
      <c r="G56" s="196">
        <v>1.9</v>
      </c>
      <c r="H56" s="196">
        <v>0</v>
      </c>
      <c r="I56" s="196">
        <v>0</v>
      </c>
      <c r="J56" s="196">
        <v>0</v>
      </c>
      <c r="K56" s="196">
        <v>0</v>
      </c>
      <c r="L56" s="197">
        <f>SUM(L53:L55)</f>
        <v>0</v>
      </c>
      <c r="M56" s="196">
        <v>0</v>
      </c>
      <c r="N56" s="299">
        <v>0</v>
      </c>
      <c r="O56" s="299">
        <v>0</v>
      </c>
      <c r="P56" s="299">
        <v>0</v>
      </c>
      <c r="Q56" s="299">
        <v>0</v>
      </c>
      <c r="R56" s="299">
        <v>0</v>
      </c>
      <c r="S56" s="299">
        <v>0</v>
      </c>
      <c r="T56" s="299">
        <v>0</v>
      </c>
      <c r="U56" s="197">
        <f>SUM(U53:U55)</f>
        <v>1</v>
      </c>
      <c r="V56" s="288">
        <f>100*U56/D56</f>
        <v>1.9230769230769231</v>
      </c>
      <c r="W56" s="197">
        <f>SUM(W53:W55)</f>
        <v>1</v>
      </c>
      <c r="X56" s="196">
        <v>5.3</v>
      </c>
      <c r="Y56" s="196">
        <v>0</v>
      </c>
      <c r="Z56" s="196">
        <v>0</v>
      </c>
      <c r="AA56" s="196">
        <v>0</v>
      </c>
      <c r="AB56" s="196">
        <v>0</v>
      </c>
      <c r="AC56" s="291">
        <f>SUM(AC53:AC55)</f>
        <v>1</v>
      </c>
      <c r="AD56" s="190">
        <v>0</v>
      </c>
    </row>
    <row r="57" spans="1:30">
      <c r="A57" s="497" t="s">
        <v>60</v>
      </c>
      <c r="B57" s="498"/>
      <c r="C57" s="21"/>
      <c r="D57" s="21"/>
      <c r="E57" s="17"/>
      <c r="F57" s="22"/>
      <c r="G57" s="21"/>
      <c r="H57" s="21"/>
      <c r="I57" s="21"/>
      <c r="J57" s="21"/>
      <c r="K57" s="21"/>
      <c r="L57" s="22"/>
      <c r="M57" s="21"/>
      <c r="N57" s="272"/>
      <c r="O57" s="272"/>
      <c r="P57" s="272"/>
      <c r="Q57" s="272"/>
      <c r="R57" s="272"/>
      <c r="S57" s="272"/>
      <c r="T57" s="272"/>
      <c r="U57" s="21"/>
      <c r="V57" s="21"/>
      <c r="W57" s="21"/>
      <c r="X57" s="21"/>
      <c r="Y57" s="21"/>
      <c r="Z57" s="21"/>
      <c r="AA57" s="21"/>
      <c r="AB57" s="21"/>
      <c r="AC57" s="73"/>
      <c r="AD57" s="17"/>
    </row>
    <row r="58" spans="1:30">
      <c r="A58" s="56" t="s">
        <v>130</v>
      </c>
      <c r="B58" s="16">
        <v>2.6</v>
      </c>
      <c r="C58" s="21">
        <v>16</v>
      </c>
      <c r="D58" s="21">
        <v>16</v>
      </c>
      <c r="E58" s="68">
        <f>D58/B58</f>
        <v>6.1538461538461533</v>
      </c>
      <c r="F58" s="22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2">
        <v>0</v>
      </c>
      <c r="M58" s="21">
        <v>0</v>
      </c>
      <c r="N58" s="272">
        <v>0</v>
      </c>
      <c r="O58" s="272">
        <v>0</v>
      </c>
      <c r="P58" s="272">
        <v>0</v>
      </c>
      <c r="Q58" s="272">
        <v>0</v>
      </c>
      <c r="R58" s="272">
        <v>0</v>
      </c>
      <c r="S58" s="272">
        <v>0</v>
      </c>
      <c r="T58" s="272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73">
        <v>0</v>
      </c>
      <c r="AD58" s="17">
        <v>0</v>
      </c>
    </row>
    <row r="59" spans="1:30">
      <c r="A59" s="286" t="s">
        <v>28</v>
      </c>
      <c r="B59" s="192">
        <v>2.6</v>
      </c>
      <c r="C59" s="196">
        <v>16</v>
      </c>
      <c r="D59" s="196">
        <v>16</v>
      </c>
      <c r="E59" s="287">
        <f>D59/B59</f>
        <v>6.1538461538461533</v>
      </c>
      <c r="F59" s="197"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7">
        <v>0</v>
      </c>
      <c r="M59" s="196">
        <v>0</v>
      </c>
      <c r="N59" s="299">
        <v>0</v>
      </c>
      <c r="O59" s="299">
        <v>0</v>
      </c>
      <c r="P59" s="299">
        <v>0</v>
      </c>
      <c r="Q59" s="299">
        <v>0</v>
      </c>
      <c r="R59" s="299">
        <v>0</v>
      </c>
      <c r="S59" s="299">
        <v>0</v>
      </c>
      <c r="T59" s="299">
        <v>0</v>
      </c>
      <c r="U59" s="196">
        <v>0</v>
      </c>
      <c r="V59" s="196">
        <v>0</v>
      </c>
      <c r="W59" s="196">
        <v>0</v>
      </c>
      <c r="X59" s="196">
        <v>0</v>
      </c>
      <c r="Y59" s="196">
        <v>0</v>
      </c>
      <c r="Z59" s="196">
        <v>0</v>
      </c>
      <c r="AA59" s="196">
        <v>0</v>
      </c>
      <c r="AB59" s="196">
        <v>0</v>
      </c>
      <c r="AC59" s="289">
        <v>0</v>
      </c>
      <c r="AD59" s="190">
        <v>0</v>
      </c>
    </row>
    <row r="60" spans="1:30">
      <c r="A60" s="497" t="s">
        <v>66</v>
      </c>
      <c r="B60" s="498"/>
      <c r="C60" s="21"/>
      <c r="D60" s="21"/>
      <c r="E60" s="17"/>
      <c r="F60" s="22"/>
      <c r="G60" s="21"/>
      <c r="H60" s="21"/>
      <c r="I60" s="21"/>
      <c r="J60" s="21"/>
      <c r="K60" s="21"/>
      <c r="L60" s="22"/>
      <c r="M60" s="21"/>
      <c r="N60" s="272"/>
      <c r="O60" s="272"/>
      <c r="P60" s="272"/>
      <c r="Q60" s="272"/>
      <c r="R60" s="272"/>
      <c r="S60" s="272"/>
      <c r="T60" s="272"/>
      <c r="U60" s="21"/>
      <c r="V60" s="21"/>
      <c r="W60" s="21"/>
      <c r="X60" s="21"/>
      <c r="Y60" s="21"/>
      <c r="Z60" s="21"/>
      <c r="AA60" s="21"/>
      <c r="AB60" s="21"/>
      <c r="AC60" s="73"/>
      <c r="AD60" s="17"/>
    </row>
    <row r="61" spans="1:30">
      <c r="A61" s="56" t="s">
        <v>67</v>
      </c>
      <c r="B61" s="16">
        <v>8</v>
      </c>
      <c r="C61" s="21">
        <v>16</v>
      </c>
      <c r="D61" s="21">
        <v>16</v>
      </c>
      <c r="E61" s="68">
        <f>D61/B61</f>
        <v>2</v>
      </c>
      <c r="F61" s="22">
        <v>1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2">
        <v>0</v>
      </c>
      <c r="M61" s="21">
        <v>0</v>
      </c>
      <c r="N61" s="272">
        <v>0</v>
      </c>
      <c r="O61" s="272">
        <v>0</v>
      </c>
      <c r="P61" s="272">
        <v>0</v>
      </c>
      <c r="Q61" s="272">
        <v>0</v>
      </c>
      <c r="R61" s="272">
        <v>0</v>
      </c>
      <c r="S61" s="272">
        <v>0</v>
      </c>
      <c r="T61" s="272">
        <v>0</v>
      </c>
      <c r="U61" s="21">
        <v>1</v>
      </c>
      <c r="V61" s="36">
        <f>100*U61/D61</f>
        <v>6.25</v>
      </c>
      <c r="W61" s="21">
        <v>1</v>
      </c>
      <c r="X61" s="21">
        <v>6.2</v>
      </c>
      <c r="Y61" s="21">
        <v>0</v>
      </c>
      <c r="Z61" s="21">
        <v>0</v>
      </c>
      <c r="AA61" s="21">
        <v>0</v>
      </c>
      <c r="AB61" s="21">
        <v>0</v>
      </c>
      <c r="AC61" s="73">
        <v>1</v>
      </c>
      <c r="AD61" s="17">
        <v>0</v>
      </c>
    </row>
    <row r="62" spans="1:30">
      <c r="A62" s="286" t="s">
        <v>28</v>
      </c>
      <c r="B62" s="192">
        <f>SUM(B61:B61)</f>
        <v>8</v>
      </c>
      <c r="C62" s="196">
        <v>16</v>
      </c>
      <c r="D62" s="196">
        <v>16</v>
      </c>
      <c r="E62" s="287">
        <f>D62/B62</f>
        <v>2</v>
      </c>
      <c r="F62" s="197">
        <f>F61</f>
        <v>1</v>
      </c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7">
        <v>0</v>
      </c>
      <c r="M62" s="196">
        <v>0</v>
      </c>
      <c r="N62" s="299">
        <v>0</v>
      </c>
      <c r="O62" s="299">
        <v>0</v>
      </c>
      <c r="P62" s="299">
        <v>0</v>
      </c>
      <c r="Q62" s="299">
        <v>0</v>
      </c>
      <c r="R62" s="299">
        <v>0</v>
      </c>
      <c r="S62" s="299">
        <v>0</v>
      </c>
      <c r="T62" s="299">
        <v>0</v>
      </c>
      <c r="U62" s="196">
        <v>1</v>
      </c>
      <c r="V62" s="288">
        <f>100*U62/D62</f>
        <v>6.25</v>
      </c>
      <c r="W62" s="196">
        <v>1</v>
      </c>
      <c r="X62" s="196">
        <v>6.2</v>
      </c>
      <c r="Y62" s="196">
        <v>0</v>
      </c>
      <c r="Z62" s="196">
        <v>0</v>
      </c>
      <c r="AA62" s="196">
        <v>0</v>
      </c>
      <c r="AB62" s="196">
        <v>0</v>
      </c>
      <c r="AC62" s="289">
        <v>1</v>
      </c>
      <c r="AD62" s="17">
        <v>0</v>
      </c>
    </row>
    <row r="63" spans="1:30">
      <c r="A63" s="497" t="s">
        <v>153</v>
      </c>
      <c r="B63" s="498"/>
      <c r="C63" s="21"/>
      <c r="D63" s="21"/>
      <c r="E63" s="17"/>
      <c r="F63" s="22"/>
      <c r="G63" s="21"/>
      <c r="H63" s="21"/>
      <c r="I63" s="21"/>
      <c r="J63" s="21"/>
      <c r="K63" s="21"/>
      <c r="L63" s="22"/>
      <c r="M63" s="21"/>
      <c r="N63" s="272"/>
      <c r="O63" s="272"/>
      <c r="P63" s="272"/>
      <c r="Q63" s="272"/>
      <c r="R63" s="272"/>
      <c r="S63" s="272"/>
      <c r="T63" s="272"/>
      <c r="U63" s="21"/>
      <c r="V63" s="21"/>
      <c r="W63" s="21"/>
      <c r="X63" s="21"/>
      <c r="Y63" s="21"/>
      <c r="Z63" s="21"/>
      <c r="AA63" s="21"/>
      <c r="AB63" s="21"/>
      <c r="AC63" s="73"/>
      <c r="AD63" s="17"/>
    </row>
    <row r="64" spans="1:30">
      <c r="A64" s="57" t="s">
        <v>73</v>
      </c>
      <c r="B64" s="16">
        <v>2.4</v>
      </c>
      <c r="C64" s="16">
        <v>8</v>
      </c>
      <c r="D64" s="16">
        <v>8</v>
      </c>
      <c r="E64" s="68">
        <f>D64/B64</f>
        <v>3.3333333333333335</v>
      </c>
      <c r="F64" s="22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2">
        <v>0</v>
      </c>
      <c r="M64" s="21">
        <v>0</v>
      </c>
      <c r="N64" s="272">
        <v>0</v>
      </c>
      <c r="O64" s="272">
        <v>0</v>
      </c>
      <c r="P64" s="272">
        <v>0</v>
      </c>
      <c r="Q64" s="272">
        <v>0</v>
      </c>
      <c r="R64" s="272">
        <v>0</v>
      </c>
      <c r="S64" s="272">
        <v>0</v>
      </c>
      <c r="T64" s="272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73">
        <v>0</v>
      </c>
      <c r="AD64" s="17">
        <v>0</v>
      </c>
    </row>
    <row r="65" spans="1:30">
      <c r="A65" s="57" t="s">
        <v>154</v>
      </c>
      <c r="B65" s="16">
        <v>2.2999999999999998</v>
      </c>
      <c r="C65" s="16">
        <v>4</v>
      </c>
      <c r="D65" s="16">
        <v>4</v>
      </c>
      <c r="E65" s="68">
        <f>D65/B65</f>
        <v>1.7391304347826089</v>
      </c>
      <c r="F65" s="22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2">
        <v>0</v>
      </c>
      <c r="M65" s="21">
        <v>0</v>
      </c>
      <c r="N65" s="272">
        <v>0</v>
      </c>
      <c r="O65" s="272">
        <v>0</v>
      </c>
      <c r="P65" s="272">
        <v>0</v>
      </c>
      <c r="Q65" s="272">
        <v>0</v>
      </c>
      <c r="R65" s="272">
        <v>0</v>
      </c>
      <c r="S65" s="272">
        <v>0</v>
      </c>
      <c r="T65" s="272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73">
        <v>0</v>
      </c>
      <c r="AD65" s="17">
        <v>0</v>
      </c>
    </row>
    <row r="66" spans="1:30">
      <c r="A66" s="57" t="s">
        <v>72</v>
      </c>
      <c r="B66" s="16">
        <v>4.3</v>
      </c>
      <c r="C66" s="16">
        <v>8</v>
      </c>
      <c r="D66" s="16">
        <v>8</v>
      </c>
      <c r="E66" s="68">
        <f>D66/B66</f>
        <v>1.8604651162790697</v>
      </c>
      <c r="F66" s="22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2">
        <v>0</v>
      </c>
      <c r="M66" s="21">
        <v>0</v>
      </c>
      <c r="N66" s="272">
        <v>0</v>
      </c>
      <c r="O66" s="272">
        <v>0</v>
      </c>
      <c r="P66" s="272">
        <v>0</v>
      </c>
      <c r="Q66" s="272">
        <v>0</v>
      </c>
      <c r="R66" s="272">
        <v>0</v>
      </c>
      <c r="S66" s="272">
        <v>0</v>
      </c>
      <c r="T66" s="272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73">
        <v>0</v>
      </c>
      <c r="AD66" s="17">
        <v>0</v>
      </c>
    </row>
    <row r="67" spans="1:30">
      <c r="A67" s="57" t="s">
        <v>155</v>
      </c>
      <c r="B67" s="16">
        <v>3</v>
      </c>
      <c r="C67" s="16">
        <v>4</v>
      </c>
      <c r="D67" s="16">
        <v>4</v>
      </c>
      <c r="E67" s="68">
        <f>D67/B67</f>
        <v>1.3333333333333333</v>
      </c>
      <c r="F67" s="22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2">
        <v>0</v>
      </c>
      <c r="M67" s="21">
        <v>0</v>
      </c>
      <c r="N67" s="272">
        <v>0</v>
      </c>
      <c r="O67" s="272">
        <v>0</v>
      </c>
      <c r="P67" s="272">
        <v>0</v>
      </c>
      <c r="Q67" s="272">
        <v>0</v>
      </c>
      <c r="R67" s="272">
        <v>0</v>
      </c>
      <c r="S67" s="272">
        <v>0</v>
      </c>
      <c r="T67" s="272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73">
        <v>0</v>
      </c>
      <c r="AD67" s="17">
        <v>0</v>
      </c>
    </row>
    <row r="68" spans="1:30">
      <c r="A68" s="61" t="s">
        <v>28</v>
      </c>
      <c r="B68" s="16">
        <f>SUM(B64:B67)</f>
        <v>12</v>
      </c>
      <c r="C68" s="16">
        <f>SUM(C64:C67)</f>
        <v>24</v>
      </c>
      <c r="D68" s="16">
        <f>SUM(D64:D67)</f>
        <v>24</v>
      </c>
      <c r="E68" s="68">
        <f>D68/B68</f>
        <v>2</v>
      </c>
      <c r="F68" s="22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2">
        <v>0</v>
      </c>
      <c r="M68" s="21">
        <v>0</v>
      </c>
      <c r="N68" s="272">
        <v>0</v>
      </c>
      <c r="O68" s="272">
        <v>0</v>
      </c>
      <c r="P68" s="272">
        <v>0</v>
      </c>
      <c r="Q68" s="272">
        <v>0</v>
      </c>
      <c r="R68" s="272">
        <v>0</v>
      </c>
      <c r="S68" s="272">
        <v>0</v>
      </c>
      <c r="T68" s="272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73">
        <v>0</v>
      </c>
      <c r="AD68" s="17">
        <v>0</v>
      </c>
    </row>
    <row r="69" spans="1:30">
      <c r="A69" s="497" t="s">
        <v>82</v>
      </c>
      <c r="B69" s="498"/>
      <c r="C69" s="21"/>
      <c r="D69" s="21"/>
      <c r="E69" s="17"/>
      <c r="F69" s="22"/>
      <c r="G69" s="21"/>
      <c r="H69" s="21"/>
      <c r="I69" s="21"/>
      <c r="J69" s="21"/>
      <c r="K69" s="21"/>
      <c r="L69" s="22"/>
      <c r="M69" s="21"/>
      <c r="N69" s="272"/>
      <c r="O69" s="272"/>
      <c r="P69" s="272"/>
      <c r="Q69" s="272"/>
      <c r="R69" s="272"/>
      <c r="S69" s="272"/>
      <c r="T69" s="272"/>
      <c r="U69" s="21"/>
      <c r="V69" s="21"/>
      <c r="W69" s="21"/>
      <c r="X69" s="21"/>
      <c r="Y69" s="21"/>
      <c r="Z69" s="21"/>
      <c r="AA69" s="21"/>
      <c r="AB69" s="21"/>
      <c r="AC69" s="73"/>
      <c r="AD69" s="17"/>
    </row>
    <row r="70" spans="1:30">
      <c r="A70" s="57" t="s">
        <v>84</v>
      </c>
      <c r="B70" s="16">
        <v>0.1</v>
      </c>
      <c r="C70" s="21">
        <v>20</v>
      </c>
      <c r="D70" s="21">
        <v>20</v>
      </c>
      <c r="E70" s="68">
        <f>D70/B70</f>
        <v>200</v>
      </c>
      <c r="F70" s="22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2">
        <v>0</v>
      </c>
      <c r="M70" s="21">
        <v>0</v>
      </c>
      <c r="N70" s="272">
        <v>0</v>
      </c>
      <c r="O70" s="272">
        <v>0</v>
      </c>
      <c r="P70" s="272">
        <v>0</v>
      </c>
      <c r="Q70" s="272">
        <v>0</v>
      </c>
      <c r="R70" s="272">
        <v>0</v>
      </c>
      <c r="S70" s="272">
        <v>0</v>
      </c>
      <c r="T70" s="272">
        <v>0</v>
      </c>
      <c r="U70" s="21">
        <v>0</v>
      </c>
      <c r="V70" s="36">
        <f>100*U70/D70</f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73">
        <v>0</v>
      </c>
      <c r="AD70" s="17">
        <v>0</v>
      </c>
    </row>
    <row r="71" spans="1:30">
      <c r="A71" s="57" t="s">
        <v>83</v>
      </c>
      <c r="B71" s="16">
        <v>59.7</v>
      </c>
      <c r="C71" s="21">
        <v>20</v>
      </c>
      <c r="D71" s="21">
        <v>20</v>
      </c>
      <c r="E71" s="68">
        <f>D71/B71</f>
        <v>0.3350083752093802</v>
      </c>
      <c r="F71" s="22">
        <v>1</v>
      </c>
      <c r="G71" s="21">
        <v>4.2</v>
      </c>
      <c r="H71" s="21">
        <v>0</v>
      </c>
      <c r="I71" s="21">
        <v>0</v>
      </c>
      <c r="J71" s="21">
        <v>0</v>
      </c>
      <c r="K71" s="21">
        <v>0</v>
      </c>
      <c r="L71" s="22">
        <v>1</v>
      </c>
      <c r="M71" s="21">
        <v>0</v>
      </c>
      <c r="N71" s="272">
        <v>1</v>
      </c>
      <c r="O71" s="272">
        <v>0</v>
      </c>
      <c r="P71" s="272">
        <v>0</v>
      </c>
      <c r="Q71" s="272">
        <v>0</v>
      </c>
      <c r="R71" s="272">
        <v>1</v>
      </c>
      <c r="S71" s="272">
        <v>0</v>
      </c>
      <c r="T71" s="272">
        <v>100</v>
      </c>
      <c r="U71" s="21">
        <v>1</v>
      </c>
      <c r="V71" s="36">
        <f>100*U71/D71</f>
        <v>5</v>
      </c>
      <c r="W71" s="21">
        <v>1</v>
      </c>
      <c r="X71" s="21">
        <v>4.2</v>
      </c>
      <c r="Y71" s="21">
        <v>0</v>
      </c>
      <c r="Z71" s="21">
        <v>0</v>
      </c>
      <c r="AA71" s="21">
        <v>0</v>
      </c>
      <c r="AB71" s="21">
        <v>0</v>
      </c>
      <c r="AC71" s="73">
        <v>1</v>
      </c>
      <c r="AD71" s="17">
        <v>0</v>
      </c>
    </row>
    <row r="72" spans="1:30">
      <c r="A72" s="57" t="s">
        <v>85</v>
      </c>
      <c r="B72" s="16">
        <v>72.5</v>
      </c>
      <c r="C72" s="21">
        <v>20</v>
      </c>
      <c r="D72" s="21">
        <v>20</v>
      </c>
      <c r="E72" s="68">
        <f>D72/B72</f>
        <v>0.27586206896551724</v>
      </c>
      <c r="F72" s="22">
        <v>1</v>
      </c>
      <c r="G72" s="21">
        <v>4.2</v>
      </c>
      <c r="H72" s="21">
        <v>0</v>
      </c>
      <c r="I72" s="21">
        <v>0</v>
      </c>
      <c r="J72" s="21">
        <v>0</v>
      </c>
      <c r="K72" s="21">
        <v>0</v>
      </c>
      <c r="L72" s="22">
        <v>1</v>
      </c>
      <c r="M72" s="21">
        <v>0</v>
      </c>
      <c r="N72" s="272">
        <v>0</v>
      </c>
      <c r="O72" s="272">
        <v>0</v>
      </c>
      <c r="P72" s="272">
        <v>0</v>
      </c>
      <c r="Q72" s="272">
        <v>0</v>
      </c>
      <c r="R72" s="272">
        <v>0</v>
      </c>
      <c r="S72" s="272">
        <v>0</v>
      </c>
      <c r="T72" s="272">
        <v>0</v>
      </c>
      <c r="U72" s="21">
        <v>1</v>
      </c>
      <c r="V72" s="36">
        <f>100*U72/D72</f>
        <v>5</v>
      </c>
      <c r="W72" s="21">
        <v>1</v>
      </c>
      <c r="X72" s="21">
        <v>4.2</v>
      </c>
      <c r="Y72" s="21">
        <v>0</v>
      </c>
      <c r="Z72" s="21">
        <v>0</v>
      </c>
      <c r="AA72" s="21">
        <v>0</v>
      </c>
      <c r="AB72" s="21">
        <v>0</v>
      </c>
      <c r="AC72" s="73">
        <v>1</v>
      </c>
      <c r="AD72" s="17">
        <v>0</v>
      </c>
    </row>
    <row r="73" spans="1:30">
      <c r="A73" s="61" t="s">
        <v>45</v>
      </c>
      <c r="B73" s="16">
        <v>1</v>
      </c>
      <c r="C73" s="21">
        <v>24</v>
      </c>
      <c r="D73" s="21">
        <v>24</v>
      </c>
      <c r="E73" s="68">
        <f>D73/B73</f>
        <v>24</v>
      </c>
      <c r="F73" s="22">
        <v>2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2">
        <v>0</v>
      </c>
      <c r="M73" s="21">
        <v>0</v>
      </c>
      <c r="N73" s="272">
        <v>0</v>
      </c>
      <c r="O73" s="272">
        <v>0</v>
      </c>
      <c r="P73" s="272">
        <v>0</v>
      </c>
      <c r="Q73" s="272">
        <v>0</v>
      </c>
      <c r="R73" s="272">
        <v>0</v>
      </c>
      <c r="S73" s="272">
        <v>0</v>
      </c>
      <c r="T73" s="272">
        <v>0</v>
      </c>
      <c r="U73" s="21">
        <v>0</v>
      </c>
      <c r="V73" s="36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73">
        <v>0</v>
      </c>
      <c r="AD73" s="17">
        <v>0</v>
      </c>
    </row>
    <row r="74" spans="1:30">
      <c r="A74" s="286" t="s">
        <v>28</v>
      </c>
      <c r="B74" s="192">
        <f>SUM(B70:B73)</f>
        <v>133.30000000000001</v>
      </c>
      <c r="C74" s="196">
        <f>SUM(C70:C73)</f>
        <v>84</v>
      </c>
      <c r="D74" s="196">
        <f>SUM(D70:D73)</f>
        <v>84</v>
      </c>
      <c r="E74" s="287">
        <f>D74/B74</f>
        <v>0.6301575393848462</v>
      </c>
      <c r="F74" s="197">
        <f>SUM(F70:F73)</f>
        <v>4</v>
      </c>
      <c r="G74" s="196">
        <v>2</v>
      </c>
      <c r="H74" s="196">
        <v>0</v>
      </c>
      <c r="I74" s="196">
        <v>0</v>
      </c>
      <c r="J74" s="196">
        <v>0</v>
      </c>
      <c r="K74" s="196">
        <v>0</v>
      </c>
      <c r="L74" s="197">
        <f>SUM(L70:L73)</f>
        <v>2</v>
      </c>
      <c r="M74" s="196">
        <v>0</v>
      </c>
      <c r="N74" s="299">
        <v>1</v>
      </c>
      <c r="O74" s="299">
        <v>0</v>
      </c>
      <c r="P74" s="299">
        <v>0</v>
      </c>
      <c r="Q74" s="299">
        <v>0</v>
      </c>
      <c r="R74" s="299">
        <v>1</v>
      </c>
      <c r="S74" s="299">
        <v>0</v>
      </c>
      <c r="T74" s="299">
        <v>50</v>
      </c>
      <c r="U74" s="196">
        <f>SUM(U70:U73)</f>
        <v>2</v>
      </c>
      <c r="V74" s="288">
        <f>100*U74/D74</f>
        <v>2.3809523809523809</v>
      </c>
      <c r="W74" s="196">
        <v>4</v>
      </c>
      <c r="X74" s="196">
        <v>4</v>
      </c>
      <c r="Y74" s="196">
        <v>0</v>
      </c>
      <c r="Z74" s="196">
        <v>0</v>
      </c>
      <c r="AA74" s="196">
        <v>0</v>
      </c>
      <c r="AB74" s="196">
        <v>0</v>
      </c>
      <c r="AC74" s="289">
        <v>4</v>
      </c>
      <c r="AD74" s="190">
        <v>0</v>
      </c>
    </row>
    <row r="75" spans="1:30">
      <c r="A75" s="497" t="s">
        <v>69</v>
      </c>
      <c r="B75" s="498"/>
      <c r="C75" s="21"/>
      <c r="D75" s="21"/>
      <c r="E75" s="17"/>
      <c r="F75" s="22"/>
      <c r="G75" s="21"/>
      <c r="H75" s="21"/>
      <c r="I75" s="21"/>
      <c r="J75" s="21"/>
      <c r="K75" s="21"/>
      <c r="L75" s="22"/>
      <c r="M75" s="21"/>
      <c r="N75" s="272"/>
      <c r="O75" s="272"/>
      <c r="P75" s="272"/>
      <c r="Q75" s="272"/>
      <c r="R75" s="272"/>
      <c r="S75" s="272"/>
      <c r="T75" s="272"/>
      <c r="U75" s="21"/>
      <c r="V75" s="21"/>
      <c r="W75" s="21"/>
      <c r="X75" s="21"/>
      <c r="Y75" s="21"/>
      <c r="Z75" s="21"/>
      <c r="AA75" s="21"/>
      <c r="AB75" s="21"/>
      <c r="AC75" s="73"/>
      <c r="AD75" s="17"/>
    </row>
    <row r="76" spans="1:30">
      <c r="A76" s="56" t="s">
        <v>156</v>
      </c>
      <c r="B76" s="16">
        <v>11</v>
      </c>
      <c r="C76" s="21">
        <v>16</v>
      </c>
      <c r="D76" s="21">
        <v>16</v>
      </c>
      <c r="E76" s="68">
        <f t="shared" ref="E76:E81" si="4">D76/B76</f>
        <v>1.4545454545454546</v>
      </c>
      <c r="F76" s="22">
        <v>1</v>
      </c>
      <c r="G76" s="21">
        <v>6.2</v>
      </c>
      <c r="H76" s="21">
        <v>0</v>
      </c>
      <c r="I76" s="21">
        <v>0</v>
      </c>
      <c r="J76" s="21">
        <v>0</v>
      </c>
      <c r="K76" s="21">
        <v>0</v>
      </c>
      <c r="L76" s="22">
        <v>1</v>
      </c>
      <c r="M76" s="21">
        <v>0</v>
      </c>
      <c r="N76" s="272">
        <v>0</v>
      </c>
      <c r="O76" s="272">
        <v>0</v>
      </c>
      <c r="P76" s="272">
        <v>0</v>
      </c>
      <c r="Q76" s="272">
        <v>0</v>
      </c>
      <c r="R76" s="272">
        <v>0</v>
      </c>
      <c r="S76" s="272">
        <v>0</v>
      </c>
      <c r="T76" s="272">
        <v>0</v>
      </c>
      <c r="U76" s="21">
        <v>1</v>
      </c>
      <c r="V76" s="36">
        <f t="shared" ref="V76:V81" si="5">100*U76/D76</f>
        <v>6.25</v>
      </c>
      <c r="W76" s="21">
        <v>1</v>
      </c>
      <c r="X76" s="21">
        <v>6.2</v>
      </c>
      <c r="Y76" s="21">
        <v>0</v>
      </c>
      <c r="Z76" s="21">
        <v>0</v>
      </c>
      <c r="AA76" s="21">
        <v>0</v>
      </c>
      <c r="AB76" s="21">
        <v>0</v>
      </c>
      <c r="AC76" s="73">
        <v>1</v>
      </c>
      <c r="AD76" s="17">
        <v>0</v>
      </c>
    </row>
    <row r="77" spans="1:30">
      <c r="A77" s="56" t="s">
        <v>71</v>
      </c>
      <c r="B77" s="16">
        <v>20</v>
      </c>
      <c r="C77" s="21">
        <v>24</v>
      </c>
      <c r="D77" s="21">
        <v>24</v>
      </c>
      <c r="E77" s="68">
        <f t="shared" si="4"/>
        <v>1.2</v>
      </c>
      <c r="F77" s="22">
        <v>2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2">
        <v>2</v>
      </c>
      <c r="M77" s="21">
        <v>0</v>
      </c>
      <c r="N77" s="272">
        <v>2</v>
      </c>
      <c r="O77" s="272">
        <v>0</v>
      </c>
      <c r="P77" s="272">
        <v>0</v>
      </c>
      <c r="Q77" s="272">
        <v>0</v>
      </c>
      <c r="R77" s="272">
        <v>2</v>
      </c>
      <c r="S77" s="272">
        <v>0</v>
      </c>
      <c r="T77" s="272">
        <v>100</v>
      </c>
      <c r="U77" s="21">
        <v>2</v>
      </c>
      <c r="V77" s="36">
        <f t="shared" si="5"/>
        <v>8.3333333333333339</v>
      </c>
      <c r="W77" s="21">
        <v>2</v>
      </c>
      <c r="X77" s="21">
        <v>8.3000000000000007</v>
      </c>
      <c r="Y77" s="21">
        <v>0</v>
      </c>
      <c r="Z77" s="21">
        <v>0</v>
      </c>
      <c r="AA77" s="21">
        <v>0</v>
      </c>
      <c r="AB77" s="21">
        <v>0</v>
      </c>
      <c r="AC77" s="73">
        <v>2</v>
      </c>
      <c r="AD77" s="17">
        <v>0</v>
      </c>
    </row>
    <row r="78" spans="1:30">
      <c r="A78" s="57" t="s">
        <v>45</v>
      </c>
      <c r="B78" s="16">
        <v>16.899999999999999</v>
      </c>
      <c r="C78" s="21">
        <v>32</v>
      </c>
      <c r="D78" s="21">
        <v>32</v>
      </c>
      <c r="E78" s="68">
        <f t="shared" si="4"/>
        <v>1.8934911242603552</v>
      </c>
      <c r="F78" s="22">
        <v>2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2">
        <v>0</v>
      </c>
      <c r="M78" s="21">
        <v>0</v>
      </c>
      <c r="N78" s="272">
        <v>0</v>
      </c>
      <c r="O78" s="272">
        <v>0</v>
      </c>
      <c r="P78" s="272">
        <v>0</v>
      </c>
      <c r="Q78" s="272">
        <v>0</v>
      </c>
      <c r="R78" s="272">
        <v>0</v>
      </c>
      <c r="S78" s="272">
        <v>0</v>
      </c>
      <c r="T78" s="272">
        <v>0</v>
      </c>
      <c r="U78" s="21">
        <v>3</v>
      </c>
      <c r="V78" s="36">
        <f t="shared" si="5"/>
        <v>9.375</v>
      </c>
      <c r="W78" s="21">
        <v>2</v>
      </c>
      <c r="X78" s="21">
        <v>6.2</v>
      </c>
      <c r="Y78" s="21">
        <v>0</v>
      </c>
      <c r="Z78" s="21">
        <v>0</v>
      </c>
      <c r="AA78" s="21">
        <v>0</v>
      </c>
      <c r="AB78" s="21">
        <v>0</v>
      </c>
      <c r="AC78" s="73">
        <v>2</v>
      </c>
      <c r="AD78" s="17">
        <v>0</v>
      </c>
    </row>
    <row r="79" spans="1:30">
      <c r="A79" s="57" t="s">
        <v>157</v>
      </c>
      <c r="B79" s="16">
        <v>0.5</v>
      </c>
      <c r="C79" s="21">
        <v>4</v>
      </c>
      <c r="D79" s="21">
        <v>4</v>
      </c>
      <c r="E79" s="68">
        <f t="shared" si="4"/>
        <v>8</v>
      </c>
      <c r="F79" s="22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2">
        <v>0</v>
      </c>
      <c r="M79" s="21">
        <v>0</v>
      </c>
      <c r="N79" s="272">
        <v>0</v>
      </c>
      <c r="O79" s="272">
        <v>0</v>
      </c>
      <c r="P79" s="272">
        <v>0</v>
      </c>
      <c r="Q79" s="272">
        <v>0</v>
      </c>
      <c r="R79" s="272">
        <v>0</v>
      </c>
      <c r="S79" s="272">
        <v>0</v>
      </c>
      <c r="T79" s="272">
        <v>0</v>
      </c>
      <c r="U79" s="21">
        <v>0</v>
      </c>
      <c r="V79" s="36">
        <f t="shared" si="5"/>
        <v>0</v>
      </c>
      <c r="W79" s="21">
        <v>0</v>
      </c>
      <c r="X79" s="21">
        <v>0</v>
      </c>
      <c r="Y79" s="21">
        <v>0</v>
      </c>
      <c r="Z79" s="62">
        <v>0</v>
      </c>
      <c r="AA79" s="21">
        <v>0</v>
      </c>
      <c r="AB79" s="21">
        <v>0</v>
      </c>
      <c r="AC79" s="73">
        <v>0</v>
      </c>
      <c r="AD79" s="17">
        <v>0</v>
      </c>
    </row>
    <row r="80" spans="1:30">
      <c r="A80" s="57" t="s">
        <v>35</v>
      </c>
      <c r="B80" s="16">
        <v>0.6</v>
      </c>
      <c r="C80" s="21">
        <v>8</v>
      </c>
      <c r="D80" s="21">
        <v>8</v>
      </c>
      <c r="E80" s="68">
        <f t="shared" si="4"/>
        <v>13.333333333333334</v>
      </c>
      <c r="F80" s="22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2">
        <v>0</v>
      </c>
      <c r="M80" s="21">
        <v>0</v>
      </c>
      <c r="N80" s="272">
        <v>0</v>
      </c>
      <c r="O80" s="272">
        <v>0</v>
      </c>
      <c r="P80" s="272">
        <v>0</v>
      </c>
      <c r="Q80" s="272">
        <v>0</v>
      </c>
      <c r="R80" s="272">
        <v>0</v>
      </c>
      <c r="S80" s="272">
        <v>0</v>
      </c>
      <c r="T80" s="272">
        <v>0</v>
      </c>
      <c r="U80" s="21">
        <v>0</v>
      </c>
      <c r="V80" s="36">
        <f t="shared" si="5"/>
        <v>0</v>
      </c>
      <c r="W80" s="21">
        <v>0</v>
      </c>
      <c r="X80" s="21">
        <v>0</v>
      </c>
      <c r="Y80" s="21">
        <v>0</v>
      </c>
      <c r="Z80" s="62">
        <v>0</v>
      </c>
      <c r="AA80" s="21">
        <v>0</v>
      </c>
      <c r="AB80" s="21">
        <v>0</v>
      </c>
      <c r="AC80" s="73">
        <v>0</v>
      </c>
      <c r="AD80" s="17">
        <v>0</v>
      </c>
    </row>
    <row r="81" spans="1:30">
      <c r="A81" s="286" t="s">
        <v>28</v>
      </c>
      <c r="B81" s="192">
        <f>SUM(B76:B80)</f>
        <v>49</v>
      </c>
      <c r="C81" s="196">
        <f>SUM(C76:C80)</f>
        <v>84</v>
      </c>
      <c r="D81" s="196">
        <f>SUM(D76:D80)</f>
        <v>84</v>
      </c>
      <c r="E81" s="287">
        <f t="shared" si="4"/>
        <v>1.7142857142857142</v>
      </c>
      <c r="F81" s="197">
        <f>SUM(F76:F80)</f>
        <v>5</v>
      </c>
      <c r="G81" s="196">
        <v>3.7</v>
      </c>
      <c r="H81" s="196">
        <v>0</v>
      </c>
      <c r="I81" s="196">
        <v>0</v>
      </c>
      <c r="J81" s="196">
        <v>0</v>
      </c>
      <c r="K81" s="196">
        <v>0</v>
      </c>
      <c r="L81" s="197">
        <f>SUM(L76:L80)</f>
        <v>3</v>
      </c>
      <c r="M81" s="196">
        <v>0</v>
      </c>
      <c r="N81" s="299">
        <v>2</v>
      </c>
      <c r="O81" s="299">
        <v>0</v>
      </c>
      <c r="P81" s="299">
        <v>0</v>
      </c>
      <c r="Q81" s="299">
        <v>0</v>
      </c>
      <c r="R81" s="299">
        <v>2</v>
      </c>
      <c r="S81" s="299">
        <v>0</v>
      </c>
      <c r="T81" s="299">
        <v>66.7</v>
      </c>
      <c r="U81" s="196">
        <f>SUM(U76:U80)</f>
        <v>6</v>
      </c>
      <c r="V81" s="288">
        <f t="shared" si="5"/>
        <v>7.1428571428571432</v>
      </c>
      <c r="W81" s="196">
        <v>5</v>
      </c>
      <c r="X81" s="196">
        <v>6.2</v>
      </c>
      <c r="Y81" s="196">
        <v>0</v>
      </c>
      <c r="Z81" s="196">
        <v>0</v>
      </c>
      <c r="AA81" s="196">
        <v>0</v>
      </c>
      <c r="AB81" s="196">
        <v>0</v>
      </c>
      <c r="AC81" s="289">
        <v>5</v>
      </c>
      <c r="AD81" s="190">
        <v>0</v>
      </c>
    </row>
    <row r="82" spans="1:30">
      <c r="A82" s="497" t="s">
        <v>74</v>
      </c>
      <c r="B82" s="498"/>
      <c r="C82" s="21"/>
      <c r="D82" s="21"/>
      <c r="E82" s="17"/>
      <c r="F82" s="22"/>
      <c r="G82" s="21"/>
      <c r="H82" s="21"/>
      <c r="I82" s="21"/>
      <c r="J82" s="21"/>
      <c r="K82" s="21"/>
      <c r="L82" s="22"/>
      <c r="M82" s="21"/>
      <c r="N82" s="272"/>
      <c r="O82" s="272"/>
      <c r="P82" s="272"/>
      <c r="Q82" s="272"/>
      <c r="R82" s="272"/>
      <c r="S82" s="272"/>
      <c r="T82" s="272"/>
      <c r="U82" s="21"/>
      <c r="V82" s="21"/>
      <c r="W82" s="21"/>
      <c r="X82" s="21"/>
      <c r="Y82" s="21"/>
      <c r="Z82" s="21"/>
      <c r="AA82" s="21"/>
      <c r="AB82" s="21"/>
      <c r="AC82" s="73"/>
      <c r="AD82" s="17"/>
    </row>
    <row r="83" spans="1:30">
      <c r="A83" s="57" t="s">
        <v>78</v>
      </c>
      <c r="B83" s="16">
        <v>1.9</v>
      </c>
      <c r="C83" s="16">
        <v>8</v>
      </c>
      <c r="D83" s="16">
        <v>8</v>
      </c>
      <c r="E83" s="68">
        <f t="shared" ref="E83:E91" si="6">D83/B83</f>
        <v>4.2105263157894735</v>
      </c>
      <c r="F83" s="22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2">
        <v>0</v>
      </c>
      <c r="M83" s="21">
        <v>0</v>
      </c>
      <c r="N83" s="272">
        <v>0</v>
      </c>
      <c r="O83" s="272">
        <v>0</v>
      </c>
      <c r="P83" s="272">
        <v>0</v>
      </c>
      <c r="Q83" s="272">
        <v>0</v>
      </c>
      <c r="R83" s="272">
        <v>0</v>
      </c>
      <c r="S83" s="272">
        <v>0</v>
      </c>
      <c r="T83" s="272">
        <v>0</v>
      </c>
      <c r="U83" s="21">
        <v>1</v>
      </c>
      <c r="V83" s="36">
        <f t="shared" ref="V83:V91" si="7">100*U83/D83</f>
        <v>12.5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73">
        <v>0</v>
      </c>
      <c r="AD83" s="17">
        <v>0</v>
      </c>
    </row>
    <row r="84" spans="1:30">
      <c r="A84" s="57" t="s">
        <v>158</v>
      </c>
      <c r="B84" s="16">
        <v>1</v>
      </c>
      <c r="C84" s="16">
        <v>12</v>
      </c>
      <c r="D84" s="16">
        <v>12</v>
      </c>
      <c r="E84" s="68">
        <f t="shared" si="6"/>
        <v>12</v>
      </c>
      <c r="F84" s="22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2">
        <v>0</v>
      </c>
      <c r="M84" s="21">
        <v>0</v>
      </c>
      <c r="N84" s="272">
        <v>0</v>
      </c>
      <c r="O84" s="272">
        <v>0</v>
      </c>
      <c r="P84" s="272">
        <v>0</v>
      </c>
      <c r="Q84" s="272">
        <v>0</v>
      </c>
      <c r="R84" s="272">
        <v>0</v>
      </c>
      <c r="S84" s="272">
        <v>0</v>
      </c>
      <c r="T84" s="272">
        <v>0</v>
      </c>
      <c r="U84" s="21">
        <v>1</v>
      </c>
      <c r="V84" s="36">
        <f t="shared" si="7"/>
        <v>8.3333333333333339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73">
        <v>0</v>
      </c>
      <c r="AD84" s="17">
        <v>0</v>
      </c>
    </row>
    <row r="85" spans="1:30">
      <c r="A85" s="57" t="s">
        <v>79</v>
      </c>
      <c r="B85" s="16">
        <v>2.7</v>
      </c>
      <c r="C85" s="16">
        <v>8</v>
      </c>
      <c r="D85" s="16">
        <v>8</v>
      </c>
      <c r="E85" s="68">
        <f t="shared" si="6"/>
        <v>2.9629629629629628</v>
      </c>
      <c r="F85" s="22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2">
        <v>0</v>
      </c>
      <c r="M85" s="21">
        <v>0</v>
      </c>
      <c r="N85" s="272">
        <v>0</v>
      </c>
      <c r="O85" s="272">
        <v>0</v>
      </c>
      <c r="P85" s="272">
        <v>0</v>
      </c>
      <c r="Q85" s="272">
        <v>0</v>
      </c>
      <c r="R85" s="272">
        <v>0</v>
      </c>
      <c r="S85" s="272">
        <v>0</v>
      </c>
      <c r="T85" s="272">
        <v>0</v>
      </c>
      <c r="U85" s="21">
        <v>0</v>
      </c>
      <c r="V85" s="36">
        <f t="shared" si="7"/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73">
        <v>0</v>
      </c>
      <c r="AD85" s="17">
        <v>0</v>
      </c>
    </row>
    <row r="86" spans="1:30">
      <c r="A86" s="57" t="s">
        <v>80</v>
      </c>
      <c r="B86" s="16">
        <v>2.9</v>
      </c>
      <c r="C86" s="16">
        <v>32</v>
      </c>
      <c r="D86" s="16">
        <v>32</v>
      </c>
      <c r="E86" s="68">
        <f t="shared" si="6"/>
        <v>11.03448275862069</v>
      </c>
      <c r="F86" s="22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2">
        <v>0</v>
      </c>
      <c r="M86" s="21">
        <v>0</v>
      </c>
      <c r="N86" s="272">
        <v>0</v>
      </c>
      <c r="O86" s="272">
        <v>0</v>
      </c>
      <c r="P86" s="272">
        <v>0</v>
      </c>
      <c r="Q86" s="272">
        <v>0</v>
      </c>
      <c r="R86" s="272">
        <v>0</v>
      </c>
      <c r="S86" s="272">
        <v>0</v>
      </c>
      <c r="T86" s="272">
        <v>0</v>
      </c>
      <c r="U86" s="21">
        <v>3</v>
      </c>
      <c r="V86" s="36">
        <f t="shared" si="7"/>
        <v>9.375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73">
        <v>0</v>
      </c>
      <c r="AD86" s="17">
        <v>0</v>
      </c>
    </row>
    <row r="87" spans="1:30">
      <c r="A87" s="57" t="s">
        <v>77</v>
      </c>
      <c r="B87" s="16">
        <v>2.1</v>
      </c>
      <c r="C87" s="16">
        <v>20</v>
      </c>
      <c r="D87" s="16">
        <v>20</v>
      </c>
      <c r="E87" s="68">
        <f t="shared" si="6"/>
        <v>9.5238095238095237</v>
      </c>
      <c r="F87" s="22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2">
        <v>0</v>
      </c>
      <c r="M87" s="21">
        <v>0</v>
      </c>
      <c r="N87" s="272">
        <v>0</v>
      </c>
      <c r="O87" s="272">
        <v>0</v>
      </c>
      <c r="P87" s="272">
        <v>0</v>
      </c>
      <c r="Q87" s="272">
        <v>0</v>
      </c>
      <c r="R87" s="272">
        <v>0</v>
      </c>
      <c r="S87" s="272">
        <v>0</v>
      </c>
      <c r="T87" s="272">
        <v>0</v>
      </c>
      <c r="U87" s="21">
        <v>1</v>
      </c>
      <c r="V87" s="36">
        <f t="shared" si="7"/>
        <v>5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73">
        <v>0</v>
      </c>
      <c r="AD87" s="17">
        <v>0</v>
      </c>
    </row>
    <row r="88" spans="1:30">
      <c r="A88" s="57" t="s">
        <v>81</v>
      </c>
      <c r="B88" s="16">
        <v>2.5</v>
      </c>
      <c r="C88" s="16">
        <v>32</v>
      </c>
      <c r="D88" s="16">
        <v>32</v>
      </c>
      <c r="E88" s="68">
        <f t="shared" si="6"/>
        <v>12.8</v>
      </c>
      <c r="F88" s="22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2">
        <v>0</v>
      </c>
      <c r="M88" s="21">
        <v>0</v>
      </c>
      <c r="N88" s="272">
        <v>0</v>
      </c>
      <c r="O88" s="272">
        <v>0</v>
      </c>
      <c r="P88" s="272">
        <v>0</v>
      </c>
      <c r="Q88" s="272">
        <v>0</v>
      </c>
      <c r="R88" s="272">
        <v>0</v>
      </c>
      <c r="S88" s="272">
        <v>0</v>
      </c>
      <c r="T88" s="272">
        <v>0</v>
      </c>
      <c r="U88" s="21">
        <v>3</v>
      </c>
      <c r="V88" s="36">
        <f t="shared" si="7"/>
        <v>9.375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73">
        <v>0</v>
      </c>
      <c r="AD88" s="17">
        <v>0</v>
      </c>
    </row>
    <row r="89" spans="1:30">
      <c r="A89" s="57" t="s">
        <v>75</v>
      </c>
      <c r="B89" s="16">
        <v>75</v>
      </c>
      <c r="C89" s="17">
        <v>24</v>
      </c>
      <c r="D89" s="17">
        <v>24</v>
      </c>
      <c r="E89" s="68">
        <f t="shared" si="6"/>
        <v>0.32</v>
      </c>
      <c r="F89" s="22">
        <v>1</v>
      </c>
      <c r="G89" s="21">
        <v>8.3000000000000007</v>
      </c>
      <c r="H89" s="21">
        <v>0</v>
      </c>
      <c r="I89" s="21">
        <v>0</v>
      </c>
      <c r="J89" s="21">
        <v>0</v>
      </c>
      <c r="K89" s="21">
        <v>0</v>
      </c>
      <c r="L89" s="22">
        <v>2</v>
      </c>
      <c r="M89" s="21">
        <v>0</v>
      </c>
      <c r="N89" s="272">
        <v>0</v>
      </c>
      <c r="O89" s="272">
        <v>0</v>
      </c>
      <c r="P89" s="272">
        <v>0</v>
      </c>
      <c r="Q89" s="272">
        <v>0</v>
      </c>
      <c r="R89" s="272">
        <v>0</v>
      </c>
      <c r="S89" s="272">
        <v>0</v>
      </c>
      <c r="T89" s="272">
        <v>0</v>
      </c>
      <c r="U89" s="21">
        <v>1</v>
      </c>
      <c r="V89" s="36">
        <f t="shared" si="7"/>
        <v>4.166666666666667</v>
      </c>
      <c r="W89" s="21">
        <v>1</v>
      </c>
      <c r="X89" s="21">
        <v>5</v>
      </c>
      <c r="Y89" s="21">
        <v>0</v>
      </c>
      <c r="Z89" s="21">
        <v>0</v>
      </c>
      <c r="AA89" s="21">
        <v>0</v>
      </c>
      <c r="AB89" s="21">
        <v>0</v>
      </c>
      <c r="AC89" s="73">
        <v>1</v>
      </c>
      <c r="AD89" s="17">
        <v>0</v>
      </c>
    </row>
    <row r="90" spans="1:30">
      <c r="A90" s="57" t="s">
        <v>76</v>
      </c>
      <c r="B90" s="16">
        <v>4.46</v>
      </c>
      <c r="C90" s="17">
        <v>40</v>
      </c>
      <c r="D90" s="17">
        <v>40</v>
      </c>
      <c r="E90" s="68">
        <f t="shared" si="6"/>
        <v>8.9686098654708513</v>
      </c>
      <c r="F90" s="22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2">
        <v>0</v>
      </c>
      <c r="M90" s="21">
        <v>0</v>
      </c>
      <c r="N90" s="272">
        <v>0</v>
      </c>
      <c r="O90" s="272">
        <v>0</v>
      </c>
      <c r="P90" s="272">
        <v>0</v>
      </c>
      <c r="Q90" s="272">
        <v>0</v>
      </c>
      <c r="R90" s="272">
        <v>0</v>
      </c>
      <c r="S90" s="272">
        <v>0</v>
      </c>
      <c r="T90" s="272">
        <v>0</v>
      </c>
      <c r="U90" s="21">
        <v>3</v>
      </c>
      <c r="V90" s="36">
        <f t="shared" si="7"/>
        <v>7.5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73">
        <v>0</v>
      </c>
      <c r="AD90" s="17">
        <v>0</v>
      </c>
    </row>
    <row r="91" spans="1:30">
      <c r="A91" s="286" t="s">
        <v>28</v>
      </c>
      <c r="B91" s="192">
        <f>SUM(B83:B90)</f>
        <v>92.559999999999988</v>
      </c>
      <c r="C91" s="190">
        <f>SUM(C83:C90)</f>
        <v>176</v>
      </c>
      <c r="D91" s="190">
        <f>SUM(D83:D90)</f>
        <v>176</v>
      </c>
      <c r="E91" s="287">
        <f t="shared" si="6"/>
        <v>1.9014693171996546</v>
      </c>
      <c r="F91" s="197">
        <f>SUM(F83:F90)</f>
        <v>1</v>
      </c>
      <c r="G91" s="196">
        <v>1.1000000000000001</v>
      </c>
      <c r="H91" s="196">
        <v>0</v>
      </c>
      <c r="I91" s="196">
        <v>0</v>
      </c>
      <c r="J91" s="196">
        <v>0</v>
      </c>
      <c r="K91" s="196">
        <v>0</v>
      </c>
      <c r="L91" s="197">
        <f>SUM(L83:L90)</f>
        <v>2</v>
      </c>
      <c r="M91" s="196">
        <v>0</v>
      </c>
      <c r="N91" s="299">
        <v>0</v>
      </c>
      <c r="O91" s="299">
        <v>0</v>
      </c>
      <c r="P91" s="299">
        <v>0</v>
      </c>
      <c r="Q91" s="299">
        <v>0</v>
      </c>
      <c r="R91" s="299">
        <v>0</v>
      </c>
      <c r="S91" s="299">
        <v>0</v>
      </c>
      <c r="T91" s="299">
        <v>0</v>
      </c>
      <c r="U91" s="196">
        <f>SUM(U83:U90)</f>
        <v>13</v>
      </c>
      <c r="V91" s="288">
        <f t="shared" si="7"/>
        <v>7.3863636363636367</v>
      </c>
      <c r="W91" s="196">
        <v>1</v>
      </c>
      <c r="X91" s="196">
        <v>0.5</v>
      </c>
      <c r="Y91" s="196">
        <v>0</v>
      </c>
      <c r="Z91" s="196">
        <v>0</v>
      </c>
      <c r="AA91" s="196">
        <v>0</v>
      </c>
      <c r="AB91" s="196">
        <v>0</v>
      </c>
      <c r="AC91" s="289">
        <v>1</v>
      </c>
      <c r="AD91" s="190">
        <v>0</v>
      </c>
    </row>
    <row r="92" spans="1:30">
      <c r="A92" s="497" t="s">
        <v>159</v>
      </c>
      <c r="B92" s="498"/>
      <c r="C92" s="21"/>
      <c r="D92" s="21"/>
      <c r="E92" s="17"/>
      <c r="F92" s="22"/>
      <c r="G92" s="21"/>
      <c r="H92" s="21"/>
      <c r="I92" s="21"/>
      <c r="J92" s="21"/>
      <c r="K92" s="21"/>
      <c r="L92" s="22"/>
      <c r="M92" s="21"/>
      <c r="N92" s="272"/>
      <c r="O92" s="272"/>
      <c r="P92" s="272"/>
      <c r="Q92" s="272"/>
      <c r="R92" s="272"/>
      <c r="S92" s="272"/>
      <c r="T92" s="272"/>
      <c r="U92" s="21"/>
      <c r="V92" s="21"/>
      <c r="W92" s="21"/>
      <c r="X92" s="21"/>
      <c r="Y92" s="21"/>
      <c r="Z92" s="21"/>
      <c r="AA92" s="21"/>
      <c r="AB92" s="21"/>
      <c r="AC92" s="73"/>
      <c r="AD92" s="17"/>
    </row>
    <row r="93" spans="1:30">
      <c r="A93" s="57" t="s">
        <v>160</v>
      </c>
      <c r="B93" s="16">
        <v>1.2</v>
      </c>
      <c r="C93" s="16">
        <v>24</v>
      </c>
      <c r="D93" s="16">
        <v>24</v>
      </c>
      <c r="E93" s="68">
        <f>D93/B93</f>
        <v>20</v>
      </c>
      <c r="F93" s="22">
        <v>2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2">
        <v>0</v>
      </c>
      <c r="M93" s="21">
        <v>0</v>
      </c>
      <c r="N93" s="272">
        <v>0</v>
      </c>
      <c r="O93" s="272">
        <v>0</v>
      </c>
      <c r="P93" s="272">
        <v>0</v>
      </c>
      <c r="Q93" s="272">
        <v>0</v>
      </c>
      <c r="R93" s="272">
        <v>0</v>
      </c>
      <c r="S93" s="272">
        <v>0</v>
      </c>
      <c r="T93" s="272">
        <v>0</v>
      </c>
      <c r="U93" s="21">
        <v>2</v>
      </c>
      <c r="V93" s="36">
        <f>100*U93/D93</f>
        <v>8.3333333333333339</v>
      </c>
      <c r="W93" s="21">
        <v>2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73">
        <v>2</v>
      </c>
      <c r="AD93" s="17">
        <v>0</v>
      </c>
    </row>
    <row r="94" spans="1:30">
      <c r="A94" s="57" t="s">
        <v>161</v>
      </c>
      <c r="B94" s="16">
        <v>1</v>
      </c>
      <c r="C94" s="16">
        <v>8</v>
      </c>
      <c r="D94" s="16">
        <v>8</v>
      </c>
      <c r="E94" s="68">
        <f>D94/B94</f>
        <v>8</v>
      </c>
      <c r="F94" s="22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2">
        <v>0</v>
      </c>
      <c r="M94" s="21">
        <v>0</v>
      </c>
      <c r="N94" s="272">
        <v>0</v>
      </c>
      <c r="O94" s="272">
        <v>0</v>
      </c>
      <c r="P94" s="272">
        <v>0</v>
      </c>
      <c r="Q94" s="272">
        <v>0</v>
      </c>
      <c r="R94" s="272">
        <v>0</v>
      </c>
      <c r="S94" s="272">
        <v>0</v>
      </c>
      <c r="T94" s="272">
        <v>0</v>
      </c>
      <c r="U94" s="21">
        <v>0</v>
      </c>
      <c r="V94" s="36">
        <f>100*U94/D94</f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73">
        <v>0</v>
      </c>
      <c r="AD94" s="17">
        <v>0</v>
      </c>
    </row>
    <row r="95" spans="1:30">
      <c r="A95" s="57" t="s">
        <v>83</v>
      </c>
      <c r="B95" s="16">
        <v>0.9</v>
      </c>
      <c r="C95" s="16">
        <v>24</v>
      </c>
      <c r="D95" s="16">
        <v>24</v>
      </c>
      <c r="E95" s="68">
        <f>D95/B95</f>
        <v>26.666666666666664</v>
      </c>
      <c r="F95" s="22">
        <v>2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2">
        <v>0</v>
      </c>
      <c r="M95" s="21">
        <v>0</v>
      </c>
      <c r="N95" s="272">
        <v>0</v>
      </c>
      <c r="O95" s="272">
        <v>0</v>
      </c>
      <c r="P95" s="272">
        <v>0</v>
      </c>
      <c r="Q95" s="272">
        <v>0</v>
      </c>
      <c r="R95" s="272">
        <v>0</v>
      </c>
      <c r="S95" s="272">
        <v>0</v>
      </c>
      <c r="T95" s="272">
        <v>0</v>
      </c>
      <c r="U95" s="21">
        <v>2</v>
      </c>
      <c r="V95" s="36">
        <f>100*U95/D95</f>
        <v>8.3333333333333339</v>
      </c>
      <c r="W95" s="21">
        <v>2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73">
        <v>2</v>
      </c>
      <c r="AD95" s="17">
        <v>0</v>
      </c>
    </row>
    <row r="96" spans="1:30">
      <c r="A96" s="57" t="s">
        <v>162</v>
      </c>
      <c r="B96" s="16">
        <v>0.6</v>
      </c>
      <c r="C96" s="16">
        <v>8</v>
      </c>
      <c r="D96" s="16">
        <v>8</v>
      </c>
      <c r="E96" s="68">
        <f>D96/B96</f>
        <v>13.333333333333334</v>
      </c>
      <c r="F96" s="22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2">
        <v>0</v>
      </c>
      <c r="M96" s="21">
        <v>0</v>
      </c>
      <c r="N96" s="272">
        <v>0</v>
      </c>
      <c r="O96" s="272">
        <v>0</v>
      </c>
      <c r="P96" s="272">
        <v>0</v>
      </c>
      <c r="Q96" s="272">
        <v>0</v>
      </c>
      <c r="R96" s="272">
        <v>0</v>
      </c>
      <c r="S96" s="272">
        <v>0</v>
      </c>
      <c r="T96" s="272">
        <v>0</v>
      </c>
      <c r="U96" s="21">
        <v>0</v>
      </c>
      <c r="V96" s="36">
        <f>100*U96/D96</f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21">
        <v>0</v>
      </c>
      <c r="AC96" s="73">
        <v>0</v>
      </c>
      <c r="AD96" s="17">
        <v>0</v>
      </c>
    </row>
    <row r="97" spans="1:30">
      <c r="A97" s="286" t="s">
        <v>28</v>
      </c>
      <c r="B97" s="192">
        <f>SUM(B93:B96)</f>
        <v>3.7</v>
      </c>
      <c r="C97" s="192">
        <f>SUM(C93:C96)</f>
        <v>64</v>
      </c>
      <c r="D97" s="192">
        <f>SUM(D93:D96)</f>
        <v>64</v>
      </c>
      <c r="E97" s="287">
        <f>D97/B97</f>
        <v>17.297297297297295</v>
      </c>
      <c r="F97" s="197">
        <f>F93+F94+F95+F96</f>
        <v>4</v>
      </c>
      <c r="G97" s="196">
        <v>0</v>
      </c>
      <c r="H97" s="196">
        <v>0</v>
      </c>
      <c r="I97" s="196">
        <v>0</v>
      </c>
      <c r="J97" s="196">
        <v>0</v>
      </c>
      <c r="K97" s="196">
        <v>0</v>
      </c>
      <c r="L97" s="197">
        <v>0</v>
      </c>
      <c r="M97" s="196">
        <v>0</v>
      </c>
      <c r="N97" s="299">
        <v>0</v>
      </c>
      <c r="O97" s="299">
        <v>0</v>
      </c>
      <c r="P97" s="299">
        <v>0</v>
      </c>
      <c r="Q97" s="299">
        <v>0</v>
      </c>
      <c r="R97" s="299">
        <v>0</v>
      </c>
      <c r="S97" s="299">
        <v>0</v>
      </c>
      <c r="T97" s="299">
        <v>0</v>
      </c>
      <c r="U97" s="196">
        <v>4</v>
      </c>
      <c r="V97" s="288">
        <f>100*U97/D97</f>
        <v>6.25</v>
      </c>
      <c r="W97" s="196">
        <v>4</v>
      </c>
      <c r="X97" s="196">
        <v>0</v>
      </c>
      <c r="Y97" s="196">
        <v>0</v>
      </c>
      <c r="Z97" s="196">
        <v>0</v>
      </c>
      <c r="AA97" s="196">
        <v>0</v>
      </c>
      <c r="AB97" s="196">
        <v>0</v>
      </c>
      <c r="AC97" s="289">
        <v>4</v>
      </c>
      <c r="AD97" s="190">
        <v>0</v>
      </c>
    </row>
    <row r="98" spans="1:30">
      <c r="A98" s="497" t="s">
        <v>87</v>
      </c>
      <c r="B98" s="498"/>
      <c r="C98" s="21"/>
      <c r="D98" s="21"/>
      <c r="E98" s="17"/>
      <c r="F98" s="22"/>
      <c r="G98" s="21"/>
      <c r="H98" s="21"/>
      <c r="I98" s="21"/>
      <c r="J98" s="21"/>
      <c r="K98" s="21"/>
      <c r="L98" s="22"/>
      <c r="M98" s="21"/>
      <c r="N98" s="272"/>
      <c r="O98" s="272"/>
      <c r="P98" s="272"/>
      <c r="Q98" s="272"/>
      <c r="R98" s="272"/>
      <c r="S98" s="272"/>
      <c r="T98" s="272"/>
      <c r="U98" s="21"/>
      <c r="V98" s="21"/>
      <c r="W98" s="21"/>
      <c r="X98" s="21"/>
      <c r="Y98" s="21"/>
      <c r="Z98" s="21"/>
      <c r="AA98" s="21"/>
      <c r="AB98" s="21"/>
      <c r="AC98" s="73"/>
      <c r="AD98" s="17"/>
    </row>
    <row r="99" spans="1:30">
      <c r="A99" s="57" t="s">
        <v>163</v>
      </c>
      <c r="B99" s="16">
        <v>4.9000000000000004</v>
      </c>
      <c r="C99" s="21">
        <v>32</v>
      </c>
      <c r="D99" s="21">
        <v>32</v>
      </c>
      <c r="E99" s="68">
        <f t="shared" ref="E99:E104" si="8">D99/B99</f>
        <v>6.5306122448979584</v>
      </c>
      <c r="F99" s="22">
        <v>3</v>
      </c>
      <c r="G99" s="21">
        <v>7.1</v>
      </c>
      <c r="H99" s="21">
        <v>0</v>
      </c>
      <c r="I99" s="21">
        <v>0</v>
      </c>
      <c r="J99" s="21">
        <v>0</v>
      </c>
      <c r="K99" s="21">
        <v>0</v>
      </c>
      <c r="L99" s="22">
        <v>2</v>
      </c>
      <c r="M99" s="21">
        <v>0</v>
      </c>
      <c r="N99" s="272">
        <v>2</v>
      </c>
      <c r="O99" s="272">
        <v>0</v>
      </c>
      <c r="P99" s="272">
        <v>0</v>
      </c>
      <c r="Q99" s="272">
        <v>0</v>
      </c>
      <c r="R99" s="272">
        <v>2</v>
      </c>
      <c r="S99" s="272">
        <v>0</v>
      </c>
      <c r="T99" s="272">
        <v>100</v>
      </c>
      <c r="U99" s="21">
        <v>3</v>
      </c>
      <c r="V99" s="36">
        <f t="shared" ref="V99:V104" si="9">100*U99/D99</f>
        <v>9.375</v>
      </c>
      <c r="W99" s="21">
        <v>3</v>
      </c>
      <c r="X99" s="21">
        <v>9.4</v>
      </c>
      <c r="Y99" s="21">
        <v>0</v>
      </c>
      <c r="Z99" s="21">
        <v>0</v>
      </c>
      <c r="AA99" s="21">
        <v>0</v>
      </c>
      <c r="AB99" s="21">
        <v>0</v>
      </c>
      <c r="AC99" s="73">
        <v>3</v>
      </c>
      <c r="AD99" s="17">
        <v>0</v>
      </c>
    </row>
    <row r="100" spans="1:30">
      <c r="A100" s="57" t="s">
        <v>88</v>
      </c>
      <c r="B100" s="16">
        <v>2.4</v>
      </c>
      <c r="C100" s="21">
        <v>32</v>
      </c>
      <c r="D100" s="21">
        <v>32</v>
      </c>
      <c r="E100" s="68">
        <f t="shared" si="8"/>
        <v>13.333333333333334</v>
      </c>
      <c r="F100" s="22">
        <v>3</v>
      </c>
      <c r="G100" s="21">
        <v>9.4</v>
      </c>
      <c r="H100" s="21">
        <v>0</v>
      </c>
      <c r="I100" s="21">
        <v>0</v>
      </c>
      <c r="J100" s="21">
        <v>0</v>
      </c>
      <c r="K100" s="21">
        <v>0</v>
      </c>
      <c r="L100" s="22">
        <v>3</v>
      </c>
      <c r="M100" s="21">
        <v>0</v>
      </c>
      <c r="N100" s="272">
        <v>3</v>
      </c>
      <c r="O100" s="272">
        <v>0</v>
      </c>
      <c r="P100" s="272">
        <v>0</v>
      </c>
      <c r="Q100" s="272">
        <v>0</v>
      </c>
      <c r="R100" s="272">
        <v>3</v>
      </c>
      <c r="S100" s="272">
        <v>0</v>
      </c>
      <c r="T100" s="272">
        <v>100</v>
      </c>
      <c r="U100" s="21">
        <v>3</v>
      </c>
      <c r="V100" s="36">
        <f t="shared" si="9"/>
        <v>9.375</v>
      </c>
      <c r="W100" s="21">
        <v>3</v>
      </c>
      <c r="X100" s="21">
        <v>9.4</v>
      </c>
      <c r="Y100" s="21">
        <v>0</v>
      </c>
      <c r="Z100" s="21">
        <v>0</v>
      </c>
      <c r="AA100" s="21">
        <v>0</v>
      </c>
      <c r="AB100" s="21">
        <v>0</v>
      </c>
      <c r="AC100" s="73">
        <v>3</v>
      </c>
      <c r="AD100" s="17">
        <v>0</v>
      </c>
    </row>
    <row r="101" spans="1:30">
      <c r="A101" s="57" t="s">
        <v>164</v>
      </c>
      <c r="B101" s="16">
        <v>6</v>
      </c>
      <c r="C101" s="21">
        <v>36</v>
      </c>
      <c r="D101" s="21">
        <v>36</v>
      </c>
      <c r="E101" s="68">
        <f t="shared" si="8"/>
        <v>6</v>
      </c>
      <c r="F101" s="22">
        <v>3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2">
        <v>0</v>
      </c>
      <c r="M101" s="21">
        <v>0</v>
      </c>
      <c r="N101" s="272">
        <v>0</v>
      </c>
      <c r="O101" s="272">
        <v>0</v>
      </c>
      <c r="P101" s="272">
        <v>0</v>
      </c>
      <c r="Q101" s="272">
        <v>0</v>
      </c>
      <c r="R101" s="272">
        <v>0</v>
      </c>
      <c r="S101" s="272">
        <v>0</v>
      </c>
      <c r="T101" s="272">
        <v>0</v>
      </c>
      <c r="U101" s="21">
        <v>3</v>
      </c>
      <c r="V101" s="36">
        <f t="shared" si="9"/>
        <v>8.3333333333333339</v>
      </c>
      <c r="W101" s="21">
        <v>3</v>
      </c>
      <c r="X101" s="21">
        <v>8.4</v>
      </c>
      <c r="Y101" s="21">
        <v>0</v>
      </c>
      <c r="Z101" s="21">
        <v>0</v>
      </c>
      <c r="AA101" s="21">
        <v>0</v>
      </c>
      <c r="AB101" s="21">
        <v>0</v>
      </c>
      <c r="AC101" s="73">
        <v>3</v>
      </c>
      <c r="AD101" s="17">
        <v>0</v>
      </c>
    </row>
    <row r="102" spans="1:30">
      <c r="A102" s="57" t="s">
        <v>90</v>
      </c>
      <c r="B102" s="16">
        <v>1</v>
      </c>
      <c r="C102" s="21">
        <v>16</v>
      </c>
      <c r="D102" s="21">
        <v>16</v>
      </c>
      <c r="E102" s="68">
        <f t="shared" si="8"/>
        <v>16</v>
      </c>
      <c r="F102" s="22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2">
        <v>0</v>
      </c>
      <c r="M102" s="21">
        <v>0</v>
      </c>
      <c r="N102" s="272">
        <v>0</v>
      </c>
      <c r="O102" s="272">
        <v>0</v>
      </c>
      <c r="P102" s="272">
        <v>0</v>
      </c>
      <c r="Q102" s="272">
        <v>0</v>
      </c>
      <c r="R102" s="272">
        <v>0</v>
      </c>
      <c r="S102" s="272">
        <v>0</v>
      </c>
      <c r="T102" s="272">
        <v>0</v>
      </c>
      <c r="U102" s="21">
        <v>1</v>
      </c>
      <c r="V102" s="36">
        <f t="shared" si="9"/>
        <v>6.25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73">
        <v>0</v>
      </c>
      <c r="AD102" s="17">
        <v>0</v>
      </c>
    </row>
    <row r="103" spans="1:30">
      <c r="A103" s="61" t="s">
        <v>45</v>
      </c>
      <c r="B103" s="16">
        <v>2</v>
      </c>
      <c r="C103" s="21">
        <v>32</v>
      </c>
      <c r="D103" s="21">
        <v>32</v>
      </c>
      <c r="E103" s="68">
        <f t="shared" si="8"/>
        <v>16</v>
      </c>
      <c r="F103" s="22">
        <v>3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2">
        <v>0</v>
      </c>
      <c r="M103" s="21">
        <v>0</v>
      </c>
      <c r="N103" s="272">
        <v>0</v>
      </c>
      <c r="O103" s="272">
        <v>0</v>
      </c>
      <c r="P103" s="272">
        <v>0</v>
      </c>
      <c r="Q103" s="272">
        <v>0</v>
      </c>
      <c r="R103" s="272">
        <v>0</v>
      </c>
      <c r="S103" s="272">
        <v>0</v>
      </c>
      <c r="T103" s="272">
        <v>0</v>
      </c>
      <c r="U103" s="21">
        <v>3</v>
      </c>
      <c r="V103" s="36">
        <f t="shared" si="9"/>
        <v>9.375</v>
      </c>
      <c r="W103" s="21">
        <v>3</v>
      </c>
      <c r="X103" s="21">
        <v>33.299999999999997</v>
      </c>
      <c r="Y103" s="21">
        <v>0</v>
      </c>
      <c r="Z103" s="21">
        <v>0</v>
      </c>
      <c r="AA103" s="21">
        <v>0</v>
      </c>
      <c r="AB103" s="21">
        <v>0</v>
      </c>
      <c r="AC103" s="73">
        <v>3</v>
      </c>
      <c r="AD103" s="17">
        <v>0</v>
      </c>
    </row>
    <row r="104" spans="1:30">
      <c r="A104" s="286" t="s">
        <v>28</v>
      </c>
      <c r="B104" s="192">
        <f>SUM(B99:B103)</f>
        <v>16.3</v>
      </c>
      <c r="C104" s="196">
        <f>SUM(C99:C103)</f>
        <v>148</v>
      </c>
      <c r="D104" s="196">
        <f>SUM(D99:D103)</f>
        <v>148</v>
      </c>
      <c r="E104" s="287">
        <f t="shared" si="8"/>
        <v>9.079754601226993</v>
      </c>
      <c r="F104" s="197">
        <f>SUM(F99:F103)</f>
        <v>12</v>
      </c>
      <c r="G104" s="196">
        <v>3.4</v>
      </c>
      <c r="H104" s="196">
        <v>0</v>
      </c>
      <c r="I104" s="196">
        <v>0</v>
      </c>
      <c r="J104" s="196">
        <v>0</v>
      </c>
      <c r="K104" s="196">
        <v>0</v>
      </c>
      <c r="L104" s="197">
        <f>SUM(L99:L103)</f>
        <v>5</v>
      </c>
      <c r="M104" s="196">
        <v>0</v>
      </c>
      <c r="N104" s="299">
        <f>SUM(N99:N103)</f>
        <v>5</v>
      </c>
      <c r="O104" s="299">
        <v>0</v>
      </c>
      <c r="P104" s="299">
        <v>0</v>
      </c>
      <c r="Q104" s="299">
        <v>0</v>
      </c>
      <c r="R104" s="299">
        <v>5</v>
      </c>
      <c r="S104" s="299">
        <v>0</v>
      </c>
      <c r="T104" s="299">
        <v>100</v>
      </c>
      <c r="U104" s="196">
        <f>SUM(U99:U103)</f>
        <v>13</v>
      </c>
      <c r="V104" s="288">
        <f t="shared" si="9"/>
        <v>8.7837837837837842</v>
      </c>
      <c r="W104" s="196">
        <f>SUM(W99:W103)</f>
        <v>12</v>
      </c>
      <c r="X104" s="196">
        <v>8.1</v>
      </c>
      <c r="Y104" s="196">
        <v>0</v>
      </c>
      <c r="Z104" s="196">
        <v>0</v>
      </c>
      <c r="AA104" s="196">
        <v>0</v>
      </c>
      <c r="AB104" s="196">
        <v>0</v>
      </c>
      <c r="AC104" s="289">
        <v>12</v>
      </c>
      <c r="AD104" s="190">
        <v>0</v>
      </c>
    </row>
    <row r="105" spans="1:30">
      <c r="A105" s="497" t="s">
        <v>165</v>
      </c>
      <c r="B105" s="498"/>
      <c r="C105" s="21"/>
      <c r="D105" s="21"/>
      <c r="E105" s="17"/>
      <c r="F105" s="22"/>
      <c r="G105" s="21"/>
      <c r="H105" s="21"/>
      <c r="I105" s="21"/>
      <c r="J105" s="21"/>
      <c r="K105" s="21"/>
      <c r="L105" s="22"/>
      <c r="M105" s="21"/>
      <c r="N105" s="272"/>
      <c r="O105" s="272"/>
      <c r="P105" s="272"/>
      <c r="Q105" s="272"/>
      <c r="R105" s="272"/>
      <c r="S105" s="272"/>
      <c r="T105" s="272"/>
      <c r="U105" s="21"/>
      <c r="V105" s="21"/>
      <c r="W105" s="21"/>
      <c r="X105" s="21"/>
      <c r="Y105" s="21"/>
      <c r="Z105" s="21"/>
      <c r="AA105" s="21"/>
      <c r="AB105" s="21"/>
      <c r="AC105" s="73"/>
      <c r="AD105" s="17"/>
    </row>
    <row r="106" spans="1:30">
      <c r="A106" s="59" t="s">
        <v>166</v>
      </c>
      <c r="B106" s="60">
        <v>2.9</v>
      </c>
      <c r="C106" s="60">
        <v>10</v>
      </c>
      <c r="D106" s="60">
        <v>12</v>
      </c>
      <c r="E106" s="68">
        <f>D106/B106</f>
        <v>4.1379310344827589</v>
      </c>
      <c r="F106" s="22">
        <v>0</v>
      </c>
      <c r="G106" s="22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2">
        <v>0</v>
      </c>
      <c r="N106" s="272">
        <v>0</v>
      </c>
      <c r="O106" s="272">
        <v>0</v>
      </c>
      <c r="P106" s="272">
        <v>0</v>
      </c>
      <c r="Q106" s="272">
        <v>0</v>
      </c>
      <c r="R106" s="272">
        <v>0</v>
      </c>
      <c r="S106" s="272">
        <v>0</v>
      </c>
      <c r="T106" s="272">
        <v>0</v>
      </c>
      <c r="U106" s="21">
        <v>1</v>
      </c>
      <c r="V106" s="36">
        <f>100*U106/D106</f>
        <v>8.3333333333333339</v>
      </c>
      <c r="W106" s="22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73">
        <v>0</v>
      </c>
      <c r="AD106" s="17">
        <v>0</v>
      </c>
    </row>
    <row r="107" spans="1:30">
      <c r="A107" s="59" t="s">
        <v>167</v>
      </c>
      <c r="B107" s="60">
        <v>0.8</v>
      </c>
      <c r="C107" s="60">
        <v>12</v>
      </c>
      <c r="D107" s="60">
        <v>12</v>
      </c>
      <c r="E107" s="68">
        <f>D107/B107</f>
        <v>15</v>
      </c>
      <c r="F107" s="22">
        <v>0</v>
      </c>
      <c r="G107" s="22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2">
        <v>0</v>
      </c>
      <c r="N107" s="272">
        <v>0</v>
      </c>
      <c r="O107" s="272">
        <v>0</v>
      </c>
      <c r="P107" s="272">
        <v>0</v>
      </c>
      <c r="Q107" s="272">
        <v>0</v>
      </c>
      <c r="R107" s="272">
        <v>0</v>
      </c>
      <c r="S107" s="272">
        <v>0</v>
      </c>
      <c r="T107" s="272">
        <v>0</v>
      </c>
      <c r="U107" s="21">
        <v>1</v>
      </c>
      <c r="V107" s="36">
        <f>100*U107/D107</f>
        <v>8.3333333333333339</v>
      </c>
      <c r="W107" s="22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73">
        <v>0</v>
      </c>
      <c r="AD107" s="17">
        <v>0</v>
      </c>
    </row>
    <row r="108" spans="1:30">
      <c r="A108" s="59" t="s">
        <v>168</v>
      </c>
      <c r="B108" s="60">
        <v>5</v>
      </c>
      <c r="C108" s="60">
        <v>32</v>
      </c>
      <c r="D108" s="60">
        <v>32</v>
      </c>
      <c r="E108" s="68">
        <f>D108/B108</f>
        <v>6.4</v>
      </c>
      <c r="F108" s="22">
        <v>0</v>
      </c>
      <c r="G108" s="22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2">
        <v>0</v>
      </c>
      <c r="N108" s="272">
        <v>0</v>
      </c>
      <c r="O108" s="272">
        <v>0</v>
      </c>
      <c r="P108" s="272">
        <v>0</v>
      </c>
      <c r="Q108" s="272">
        <v>0</v>
      </c>
      <c r="R108" s="272">
        <v>0</v>
      </c>
      <c r="S108" s="272">
        <v>0</v>
      </c>
      <c r="T108" s="272">
        <v>0</v>
      </c>
      <c r="U108" s="21">
        <v>3</v>
      </c>
      <c r="V108" s="36">
        <f>100*U108/D108</f>
        <v>9.375</v>
      </c>
      <c r="W108" s="22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73">
        <v>0</v>
      </c>
      <c r="AD108" s="17">
        <v>0</v>
      </c>
    </row>
    <row r="109" spans="1:30">
      <c r="A109" s="286" t="s">
        <v>28</v>
      </c>
      <c r="B109" s="292">
        <f>SUM(B106:B108)</f>
        <v>8.6999999999999993</v>
      </c>
      <c r="C109" s="292">
        <f>SUM(C106:C108)</f>
        <v>54</v>
      </c>
      <c r="D109" s="292">
        <f>SUM(D106:D108)</f>
        <v>56</v>
      </c>
      <c r="E109" s="287">
        <f>D109/B109</f>
        <v>6.4367816091954024</v>
      </c>
      <c r="F109" s="197">
        <v>0</v>
      </c>
      <c r="G109" s="197">
        <v>0</v>
      </c>
      <c r="H109" s="196">
        <v>0</v>
      </c>
      <c r="I109" s="196">
        <v>0</v>
      </c>
      <c r="J109" s="196">
        <v>0</v>
      </c>
      <c r="K109" s="196">
        <v>0</v>
      </c>
      <c r="L109" s="196">
        <v>0</v>
      </c>
      <c r="M109" s="197">
        <v>0</v>
      </c>
      <c r="N109" s="299">
        <v>0</v>
      </c>
      <c r="O109" s="299">
        <v>0</v>
      </c>
      <c r="P109" s="299">
        <v>0</v>
      </c>
      <c r="Q109" s="299">
        <v>0</v>
      </c>
      <c r="R109" s="299">
        <v>0</v>
      </c>
      <c r="S109" s="299">
        <v>0</v>
      </c>
      <c r="T109" s="299">
        <v>0</v>
      </c>
      <c r="U109" s="196">
        <f>SUM(U106:U108)</f>
        <v>5</v>
      </c>
      <c r="V109" s="288">
        <f>100*U109/D109</f>
        <v>8.9285714285714288</v>
      </c>
      <c r="W109" s="197">
        <v>0</v>
      </c>
      <c r="X109" s="196">
        <v>0</v>
      </c>
      <c r="Y109" s="196">
        <v>0</v>
      </c>
      <c r="Z109" s="196">
        <v>0</v>
      </c>
      <c r="AA109" s="196">
        <v>0</v>
      </c>
      <c r="AB109" s="196">
        <v>0</v>
      </c>
      <c r="AC109" s="289">
        <v>0</v>
      </c>
      <c r="AD109" s="190">
        <v>0</v>
      </c>
    </row>
    <row r="110" spans="1:30" ht="12.75" customHeight="1">
      <c r="A110" s="482" t="s">
        <v>169</v>
      </c>
      <c r="B110" s="484"/>
      <c r="C110" s="21"/>
      <c r="D110" s="21"/>
      <c r="E110" s="17"/>
      <c r="F110" s="22"/>
      <c r="G110" s="21"/>
      <c r="H110" s="21"/>
      <c r="I110" s="21"/>
      <c r="J110" s="21"/>
      <c r="K110" s="21"/>
      <c r="L110" s="22"/>
      <c r="M110" s="21"/>
      <c r="N110" s="272"/>
      <c r="O110" s="272"/>
      <c r="P110" s="272"/>
      <c r="Q110" s="272"/>
      <c r="R110" s="272"/>
      <c r="S110" s="272"/>
      <c r="T110" s="272"/>
      <c r="U110" s="21"/>
      <c r="V110" s="21"/>
      <c r="W110" s="21"/>
      <c r="X110" s="21"/>
      <c r="Y110" s="21"/>
      <c r="Z110" s="21"/>
      <c r="AA110" s="21"/>
      <c r="AB110" s="21"/>
      <c r="AC110" s="73"/>
      <c r="AD110" s="17"/>
    </row>
    <row r="111" spans="1:30">
      <c r="A111" s="59" t="s">
        <v>170</v>
      </c>
      <c r="B111" s="60">
        <v>0.9</v>
      </c>
      <c r="C111" s="21">
        <v>16</v>
      </c>
      <c r="D111" s="21">
        <v>16</v>
      </c>
      <c r="E111" s="68">
        <f>D111/B111</f>
        <v>17.777777777777779</v>
      </c>
      <c r="F111" s="22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2">
        <v>0</v>
      </c>
      <c r="M111" s="21">
        <v>0</v>
      </c>
      <c r="N111" s="272">
        <v>0</v>
      </c>
      <c r="O111" s="272">
        <v>0</v>
      </c>
      <c r="P111" s="272">
        <v>0</v>
      </c>
      <c r="Q111" s="272">
        <v>0</v>
      </c>
      <c r="R111" s="272">
        <v>0</v>
      </c>
      <c r="S111" s="272">
        <v>0</v>
      </c>
      <c r="T111" s="272">
        <v>0</v>
      </c>
      <c r="U111" s="21">
        <v>1</v>
      </c>
      <c r="V111" s="36">
        <f>100*U111/D111</f>
        <v>6.25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73">
        <v>0</v>
      </c>
      <c r="AD111" s="17">
        <v>0</v>
      </c>
    </row>
    <row r="112" spans="1:30">
      <c r="A112" s="59" t="s">
        <v>86</v>
      </c>
      <c r="B112" s="60">
        <v>8.5</v>
      </c>
      <c r="C112" s="21">
        <v>8</v>
      </c>
      <c r="D112" s="21">
        <v>8</v>
      </c>
      <c r="E112" s="68">
        <f>D112/B112</f>
        <v>0.94117647058823528</v>
      </c>
      <c r="F112" s="22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2">
        <v>0</v>
      </c>
      <c r="M112" s="21">
        <v>0</v>
      </c>
      <c r="N112" s="272">
        <v>0</v>
      </c>
      <c r="O112" s="272">
        <v>0</v>
      </c>
      <c r="P112" s="272">
        <v>0</v>
      </c>
      <c r="Q112" s="272">
        <v>0</v>
      </c>
      <c r="R112" s="272">
        <v>0</v>
      </c>
      <c r="S112" s="272">
        <v>0</v>
      </c>
      <c r="T112" s="272">
        <v>0</v>
      </c>
      <c r="U112" s="21">
        <v>0</v>
      </c>
      <c r="V112" s="36">
        <f>100*U112/D112</f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73">
        <v>0</v>
      </c>
      <c r="AD112" s="17">
        <v>0</v>
      </c>
    </row>
    <row r="113" spans="1:30">
      <c r="A113" s="63" t="s">
        <v>45</v>
      </c>
      <c r="B113" s="60">
        <v>2.6</v>
      </c>
      <c r="C113" s="21">
        <v>8</v>
      </c>
      <c r="D113" s="21">
        <v>8</v>
      </c>
      <c r="E113" s="68">
        <f>D113/B113</f>
        <v>3.0769230769230766</v>
      </c>
      <c r="F113" s="22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2">
        <v>0</v>
      </c>
      <c r="M113" s="21">
        <v>0</v>
      </c>
      <c r="N113" s="272">
        <v>0</v>
      </c>
      <c r="O113" s="272">
        <v>0</v>
      </c>
      <c r="P113" s="272">
        <v>0</v>
      </c>
      <c r="Q113" s="272">
        <v>0</v>
      </c>
      <c r="R113" s="272">
        <v>0</v>
      </c>
      <c r="S113" s="272">
        <v>0</v>
      </c>
      <c r="T113" s="272">
        <v>0</v>
      </c>
      <c r="U113" s="21">
        <v>0</v>
      </c>
      <c r="V113" s="36">
        <f>100*U113/D113</f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73">
        <v>0</v>
      </c>
      <c r="AD113" s="17">
        <v>0</v>
      </c>
    </row>
    <row r="114" spans="1:30">
      <c r="A114" s="61" t="s">
        <v>28</v>
      </c>
      <c r="B114" s="60">
        <f>SUM(B111:B113)</f>
        <v>12</v>
      </c>
      <c r="C114" s="21">
        <f>SUM(C111:C113)</f>
        <v>32</v>
      </c>
      <c r="D114" s="21">
        <f>SUM(D111:D113)</f>
        <v>32</v>
      </c>
      <c r="E114" s="68">
        <f>D114/B114</f>
        <v>2.6666666666666665</v>
      </c>
      <c r="F114" s="22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2">
        <v>0</v>
      </c>
      <c r="M114" s="21">
        <v>0</v>
      </c>
      <c r="N114" s="272">
        <v>0</v>
      </c>
      <c r="O114" s="272">
        <v>0</v>
      </c>
      <c r="P114" s="272">
        <v>0</v>
      </c>
      <c r="Q114" s="272">
        <v>0</v>
      </c>
      <c r="R114" s="272">
        <v>0</v>
      </c>
      <c r="S114" s="272">
        <v>0</v>
      </c>
      <c r="T114" s="272">
        <v>0</v>
      </c>
      <c r="U114" s="21">
        <v>1</v>
      </c>
      <c r="V114" s="36">
        <f>100*U114/D114</f>
        <v>3.125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73">
        <v>0</v>
      </c>
      <c r="AD114" s="17">
        <v>0</v>
      </c>
    </row>
    <row r="115" spans="1:30" ht="13.5" customHeight="1">
      <c r="A115" s="482" t="s">
        <v>91</v>
      </c>
      <c r="B115" s="484"/>
      <c r="C115" s="21"/>
      <c r="D115" s="21"/>
      <c r="E115" s="17"/>
      <c r="F115" s="22"/>
      <c r="G115" s="21"/>
      <c r="H115" s="21"/>
      <c r="I115" s="21"/>
      <c r="J115" s="21"/>
      <c r="K115" s="21"/>
      <c r="L115" s="22"/>
      <c r="M115" s="21"/>
      <c r="N115" s="272"/>
      <c r="O115" s="272"/>
      <c r="P115" s="272"/>
      <c r="Q115" s="272"/>
      <c r="R115" s="272"/>
      <c r="S115" s="272"/>
      <c r="T115" s="272"/>
      <c r="U115" s="21"/>
      <c r="V115" s="21"/>
      <c r="W115" s="21"/>
      <c r="X115" s="21"/>
      <c r="Y115" s="21"/>
      <c r="Z115" s="21"/>
      <c r="AA115" s="21"/>
      <c r="AB115" s="21"/>
      <c r="AC115" s="73"/>
      <c r="AD115" s="17"/>
    </row>
    <row r="116" spans="1:30">
      <c r="A116" s="57" t="s">
        <v>93</v>
      </c>
      <c r="B116" s="16">
        <v>0.9</v>
      </c>
      <c r="C116" s="21">
        <v>4</v>
      </c>
      <c r="D116" s="21">
        <v>4</v>
      </c>
      <c r="E116" s="68">
        <f>D116/B116</f>
        <v>4.4444444444444446</v>
      </c>
      <c r="F116" s="22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2">
        <v>0</v>
      </c>
      <c r="M116" s="21">
        <v>0</v>
      </c>
      <c r="N116" s="272">
        <v>0</v>
      </c>
      <c r="O116" s="272">
        <v>0</v>
      </c>
      <c r="P116" s="272">
        <v>0</v>
      </c>
      <c r="Q116" s="272">
        <v>0</v>
      </c>
      <c r="R116" s="272">
        <v>0</v>
      </c>
      <c r="S116" s="272">
        <v>0</v>
      </c>
      <c r="T116" s="272">
        <v>0</v>
      </c>
      <c r="U116" s="21">
        <v>0</v>
      </c>
      <c r="V116" s="22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73">
        <v>0</v>
      </c>
      <c r="AD116" s="17">
        <v>0</v>
      </c>
    </row>
    <row r="117" spans="1:30">
      <c r="A117" s="57" t="s">
        <v>171</v>
      </c>
      <c r="B117" s="16">
        <v>0.9</v>
      </c>
      <c r="C117" s="21">
        <v>4</v>
      </c>
      <c r="D117" s="21">
        <v>4</v>
      </c>
      <c r="E117" s="68">
        <f>D117/B117</f>
        <v>4.4444444444444446</v>
      </c>
      <c r="F117" s="22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2">
        <v>0</v>
      </c>
      <c r="M117" s="21">
        <v>0</v>
      </c>
      <c r="N117" s="272">
        <v>0</v>
      </c>
      <c r="O117" s="272">
        <v>0</v>
      </c>
      <c r="P117" s="272">
        <v>0</v>
      </c>
      <c r="Q117" s="272">
        <v>0</v>
      </c>
      <c r="R117" s="272">
        <v>0</v>
      </c>
      <c r="S117" s="272">
        <v>0</v>
      </c>
      <c r="T117" s="272">
        <v>0</v>
      </c>
      <c r="U117" s="21">
        <v>0</v>
      </c>
      <c r="V117" s="22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73">
        <v>0</v>
      </c>
      <c r="AD117" s="17">
        <v>0</v>
      </c>
    </row>
    <row r="118" spans="1:30">
      <c r="A118" s="57" t="s">
        <v>94</v>
      </c>
      <c r="B118" s="16">
        <v>4.3</v>
      </c>
      <c r="C118" s="21">
        <v>4</v>
      </c>
      <c r="D118" s="21">
        <v>4</v>
      </c>
      <c r="E118" s="68">
        <f>D118/B118</f>
        <v>0.93023255813953487</v>
      </c>
      <c r="F118" s="22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2">
        <v>0</v>
      </c>
      <c r="M118" s="21">
        <v>0</v>
      </c>
      <c r="N118" s="272">
        <v>0</v>
      </c>
      <c r="O118" s="272">
        <v>0</v>
      </c>
      <c r="P118" s="272">
        <v>0</v>
      </c>
      <c r="Q118" s="272">
        <v>0</v>
      </c>
      <c r="R118" s="272">
        <v>0</v>
      </c>
      <c r="S118" s="272">
        <v>0</v>
      </c>
      <c r="T118" s="272">
        <v>0</v>
      </c>
      <c r="U118" s="21">
        <v>0</v>
      </c>
      <c r="V118" s="22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73">
        <v>0</v>
      </c>
      <c r="AD118" s="17">
        <v>0</v>
      </c>
    </row>
    <row r="119" spans="1:30">
      <c r="A119" s="61" t="s">
        <v>28</v>
      </c>
      <c r="B119" s="16">
        <f>SUM(B116:B118)</f>
        <v>6.1</v>
      </c>
      <c r="C119" s="21">
        <f>SUM(C116:C118)</f>
        <v>12</v>
      </c>
      <c r="D119" s="21">
        <f>SUM(D116:D118)</f>
        <v>12</v>
      </c>
      <c r="E119" s="68">
        <f>D119/B119</f>
        <v>1.9672131147540985</v>
      </c>
      <c r="F119" s="22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2">
        <v>0</v>
      </c>
      <c r="M119" s="21">
        <v>0</v>
      </c>
      <c r="N119" s="272">
        <v>0</v>
      </c>
      <c r="O119" s="272">
        <v>0</v>
      </c>
      <c r="P119" s="272">
        <v>0</v>
      </c>
      <c r="Q119" s="272">
        <v>0</v>
      </c>
      <c r="R119" s="272">
        <v>0</v>
      </c>
      <c r="S119" s="272">
        <v>0</v>
      </c>
      <c r="T119" s="272">
        <v>0</v>
      </c>
      <c r="U119" s="21">
        <v>0</v>
      </c>
      <c r="V119" s="22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73">
        <v>0</v>
      </c>
      <c r="AD119" s="17">
        <v>0</v>
      </c>
    </row>
    <row r="120" spans="1:30">
      <c r="A120" s="497" t="s">
        <v>95</v>
      </c>
      <c r="B120" s="498"/>
      <c r="C120" s="21"/>
      <c r="D120" s="21"/>
      <c r="E120" s="17"/>
      <c r="F120" s="22"/>
      <c r="G120" s="21"/>
      <c r="H120" s="21"/>
      <c r="I120" s="21"/>
      <c r="J120" s="21"/>
      <c r="K120" s="21"/>
      <c r="L120" s="22"/>
      <c r="M120" s="21"/>
      <c r="N120" s="272"/>
      <c r="O120" s="272"/>
      <c r="P120" s="272"/>
      <c r="Q120" s="272"/>
      <c r="R120" s="272"/>
      <c r="S120" s="272"/>
      <c r="T120" s="272"/>
      <c r="U120" s="21"/>
      <c r="V120" s="21"/>
      <c r="W120" s="21"/>
      <c r="X120" s="21"/>
      <c r="Y120" s="21"/>
      <c r="Z120" s="21"/>
      <c r="AA120" s="21"/>
      <c r="AB120" s="21"/>
      <c r="AC120" s="73"/>
      <c r="AD120" s="17"/>
    </row>
    <row r="121" spans="1:30">
      <c r="A121" s="57" t="s">
        <v>96</v>
      </c>
      <c r="B121" s="16">
        <v>11</v>
      </c>
      <c r="C121" s="21">
        <v>40</v>
      </c>
      <c r="D121" s="21">
        <v>40</v>
      </c>
      <c r="E121" s="68">
        <f>D121/B121</f>
        <v>3.6363636363636362</v>
      </c>
      <c r="F121" s="22">
        <v>3</v>
      </c>
      <c r="G121" s="21">
        <v>9.1</v>
      </c>
      <c r="H121" s="21">
        <v>0</v>
      </c>
      <c r="I121" s="21">
        <v>0</v>
      </c>
      <c r="J121" s="21">
        <v>0</v>
      </c>
      <c r="K121" s="21">
        <v>0</v>
      </c>
      <c r="L121" s="22">
        <v>4</v>
      </c>
      <c r="M121" s="21">
        <v>0</v>
      </c>
      <c r="N121" s="272">
        <v>4</v>
      </c>
      <c r="O121" s="272">
        <v>0</v>
      </c>
      <c r="P121" s="272">
        <v>0</v>
      </c>
      <c r="Q121" s="272">
        <v>0</v>
      </c>
      <c r="R121" s="272">
        <v>4</v>
      </c>
      <c r="S121" s="272">
        <v>0</v>
      </c>
      <c r="T121" s="272">
        <v>100</v>
      </c>
      <c r="U121" s="21">
        <v>3</v>
      </c>
      <c r="V121" s="36">
        <f>100*U121/D121</f>
        <v>7.5</v>
      </c>
      <c r="W121" s="21">
        <v>3</v>
      </c>
      <c r="X121" s="21">
        <v>7.5</v>
      </c>
      <c r="Y121" s="21">
        <v>0</v>
      </c>
      <c r="Z121" s="21">
        <v>0</v>
      </c>
      <c r="AA121" s="21">
        <v>0</v>
      </c>
      <c r="AB121" s="21">
        <v>0</v>
      </c>
      <c r="AC121" s="73">
        <v>3</v>
      </c>
      <c r="AD121" s="17">
        <v>0</v>
      </c>
    </row>
    <row r="122" spans="1:30">
      <c r="A122" s="57" t="s">
        <v>97</v>
      </c>
      <c r="B122" s="16">
        <v>7</v>
      </c>
      <c r="C122" s="21">
        <v>36</v>
      </c>
      <c r="D122" s="21">
        <v>36</v>
      </c>
      <c r="E122" s="68">
        <f>D122/B122</f>
        <v>5.1428571428571432</v>
      </c>
      <c r="F122" s="22">
        <v>3</v>
      </c>
      <c r="G122" s="21">
        <v>6.9</v>
      </c>
      <c r="H122" s="21">
        <v>0</v>
      </c>
      <c r="I122" s="21">
        <v>0</v>
      </c>
      <c r="J122" s="21">
        <v>0</v>
      </c>
      <c r="K122" s="21">
        <v>0</v>
      </c>
      <c r="L122" s="22">
        <v>4</v>
      </c>
      <c r="M122" s="21">
        <v>0</v>
      </c>
      <c r="N122" s="272">
        <v>4</v>
      </c>
      <c r="O122" s="272">
        <v>0</v>
      </c>
      <c r="P122" s="272">
        <v>0</v>
      </c>
      <c r="Q122" s="272">
        <v>0</v>
      </c>
      <c r="R122" s="272">
        <v>4</v>
      </c>
      <c r="S122" s="272">
        <v>0</v>
      </c>
      <c r="T122" s="272">
        <v>100</v>
      </c>
      <c r="U122" s="21">
        <v>3</v>
      </c>
      <c r="V122" s="36">
        <f>100*U122/D122</f>
        <v>8.3333333333333339</v>
      </c>
      <c r="W122" s="21">
        <v>3</v>
      </c>
      <c r="X122" s="21">
        <v>8.3000000000000007</v>
      </c>
      <c r="Y122" s="21">
        <v>0</v>
      </c>
      <c r="Z122" s="21">
        <v>0</v>
      </c>
      <c r="AA122" s="21">
        <v>0</v>
      </c>
      <c r="AB122" s="21">
        <v>0</v>
      </c>
      <c r="AC122" s="73">
        <v>3</v>
      </c>
      <c r="AD122" s="17">
        <v>0</v>
      </c>
    </row>
    <row r="123" spans="1:30">
      <c r="A123" s="57" t="s">
        <v>98</v>
      </c>
      <c r="B123" s="16">
        <v>8</v>
      </c>
      <c r="C123" s="21">
        <v>36</v>
      </c>
      <c r="D123" s="21">
        <v>36</v>
      </c>
      <c r="E123" s="68">
        <f>D123/B123</f>
        <v>4.5</v>
      </c>
      <c r="F123" s="22">
        <v>3</v>
      </c>
      <c r="G123" s="21">
        <v>8.3000000000000007</v>
      </c>
      <c r="H123" s="21">
        <v>0</v>
      </c>
      <c r="I123" s="21">
        <v>0</v>
      </c>
      <c r="J123" s="21">
        <v>0</v>
      </c>
      <c r="K123" s="21">
        <v>0</v>
      </c>
      <c r="L123" s="22">
        <v>3</v>
      </c>
      <c r="M123" s="21">
        <v>0</v>
      </c>
      <c r="N123" s="272">
        <v>0</v>
      </c>
      <c r="O123" s="272">
        <v>0</v>
      </c>
      <c r="P123" s="272">
        <v>0</v>
      </c>
      <c r="Q123" s="272">
        <v>0</v>
      </c>
      <c r="R123" s="272">
        <v>0</v>
      </c>
      <c r="S123" s="272">
        <v>0</v>
      </c>
      <c r="T123" s="272">
        <v>0</v>
      </c>
      <c r="U123" s="21">
        <v>3</v>
      </c>
      <c r="V123" s="36">
        <f>100*U123/D123</f>
        <v>8.3333333333333339</v>
      </c>
      <c r="W123" s="21">
        <v>3</v>
      </c>
      <c r="X123" s="21">
        <v>8.3000000000000007</v>
      </c>
      <c r="Y123" s="21">
        <v>0</v>
      </c>
      <c r="Z123" s="21">
        <v>0</v>
      </c>
      <c r="AA123" s="21">
        <v>0</v>
      </c>
      <c r="AB123" s="21">
        <v>0</v>
      </c>
      <c r="AC123" s="73">
        <v>3</v>
      </c>
      <c r="AD123" s="17">
        <v>0</v>
      </c>
    </row>
    <row r="124" spans="1:30">
      <c r="A124" s="61" t="s">
        <v>45</v>
      </c>
      <c r="B124" s="16">
        <v>18</v>
      </c>
      <c r="C124" s="21">
        <v>40</v>
      </c>
      <c r="D124" s="21">
        <v>20</v>
      </c>
      <c r="E124" s="68">
        <f>D124/B124</f>
        <v>1.1111111111111112</v>
      </c>
      <c r="F124" s="22">
        <v>3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2">
        <v>0</v>
      </c>
      <c r="M124" s="21">
        <v>0</v>
      </c>
      <c r="N124" s="272">
        <v>0</v>
      </c>
      <c r="O124" s="272">
        <v>0</v>
      </c>
      <c r="P124" s="272">
        <v>0</v>
      </c>
      <c r="Q124" s="272">
        <v>0</v>
      </c>
      <c r="R124" s="272">
        <v>0</v>
      </c>
      <c r="S124" s="272">
        <v>0</v>
      </c>
      <c r="T124" s="272">
        <v>0</v>
      </c>
      <c r="U124" s="21">
        <v>0</v>
      </c>
      <c r="V124" s="36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73">
        <v>0</v>
      </c>
      <c r="AD124" s="17">
        <v>0</v>
      </c>
    </row>
    <row r="125" spans="1:30">
      <c r="A125" s="286" t="s">
        <v>28</v>
      </c>
      <c r="B125" s="192">
        <f>SUM(B121:B124)</f>
        <v>44</v>
      </c>
      <c r="C125" s="196">
        <f>SUM(C121:C124)</f>
        <v>152</v>
      </c>
      <c r="D125" s="196">
        <f>SUM(D121:D124)</f>
        <v>132</v>
      </c>
      <c r="E125" s="287">
        <f>D125/B125</f>
        <v>3</v>
      </c>
      <c r="F125" s="197">
        <f>SUM(F121:F124)</f>
        <v>12</v>
      </c>
      <c r="G125" s="196">
        <v>6.2</v>
      </c>
      <c r="H125" s="196">
        <v>0</v>
      </c>
      <c r="I125" s="196">
        <v>0</v>
      </c>
      <c r="J125" s="196">
        <v>0</v>
      </c>
      <c r="K125" s="196">
        <v>0</v>
      </c>
      <c r="L125" s="197">
        <f>SUM(L121:L124)</f>
        <v>11</v>
      </c>
      <c r="M125" s="196">
        <v>0</v>
      </c>
      <c r="N125" s="299">
        <f>SUM(N121:N124)</f>
        <v>8</v>
      </c>
      <c r="O125" s="299">
        <v>0</v>
      </c>
      <c r="P125" s="299">
        <v>0</v>
      </c>
      <c r="Q125" s="299">
        <v>0</v>
      </c>
      <c r="R125" s="299">
        <f>SUM(R121:R124)</f>
        <v>8</v>
      </c>
      <c r="S125" s="299">
        <v>0</v>
      </c>
      <c r="T125" s="299">
        <v>72.7</v>
      </c>
      <c r="U125" s="196">
        <f>SUM(U121:U124)</f>
        <v>9</v>
      </c>
      <c r="V125" s="288">
        <f>100*U125/D125</f>
        <v>6.8181818181818183</v>
      </c>
      <c r="W125" s="196">
        <f>SUM(W121:W124)</f>
        <v>9</v>
      </c>
      <c r="X125" s="196">
        <v>7.5</v>
      </c>
      <c r="Y125" s="196">
        <v>0</v>
      </c>
      <c r="Z125" s="196">
        <v>0</v>
      </c>
      <c r="AA125" s="196">
        <v>0</v>
      </c>
      <c r="AB125" s="196">
        <v>0</v>
      </c>
      <c r="AC125" s="289">
        <v>9</v>
      </c>
      <c r="AD125" s="190">
        <v>0</v>
      </c>
    </row>
    <row r="126" spans="1:30">
      <c r="A126" s="497" t="s">
        <v>99</v>
      </c>
      <c r="B126" s="498"/>
      <c r="C126" s="21"/>
      <c r="D126" s="21"/>
      <c r="E126" s="17"/>
      <c r="F126" s="22"/>
      <c r="G126" s="21"/>
      <c r="H126" s="21"/>
      <c r="I126" s="21"/>
      <c r="J126" s="21"/>
      <c r="K126" s="21"/>
      <c r="L126" s="22"/>
      <c r="M126" s="21"/>
      <c r="N126" s="272"/>
      <c r="O126" s="272"/>
      <c r="P126" s="272"/>
      <c r="Q126" s="272"/>
      <c r="R126" s="272"/>
      <c r="S126" s="272"/>
      <c r="T126" s="272"/>
      <c r="U126" s="21"/>
      <c r="V126" s="21"/>
      <c r="W126" s="21"/>
      <c r="X126" s="21"/>
      <c r="Y126" s="21"/>
      <c r="Z126" s="21"/>
      <c r="AA126" s="21"/>
      <c r="AB126" s="21"/>
      <c r="AC126" s="73"/>
      <c r="AD126" s="17"/>
    </row>
    <row r="127" spans="1:30">
      <c r="A127" s="57" t="s">
        <v>172</v>
      </c>
      <c r="B127" s="16">
        <v>6.6</v>
      </c>
      <c r="C127" s="17">
        <v>28</v>
      </c>
      <c r="D127" s="17">
        <v>28</v>
      </c>
      <c r="E127" s="68">
        <f t="shared" ref="E127:E132" si="10">D127/B127</f>
        <v>4.2424242424242422</v>
      </c>
      <c r="F127" s="22">
        <v>2</v>
      </c>
      <c r="G127" s="21">
        <v>7.1</v>
      </c>
      <c r="H127" s="21">
        <v>0</v>
      </c>
      <c r="I127" s="21">
        <v>0</v>
      </c>
      <c r="J127" s="21">
        <v>0</v>
      </c>
      <c r="K127" s="21">
        <v>0</v>
      </c>
      <c r="L127" s="22">
        <v>2</v>
      </c>
      <c r="M127" s="21">
        <v>0</v>
      </c>
      <c r="N127" s="272">
        <v>0</v>
      </c>
      <c r="O127" s="272">
        <v>0</v>
      </c>
      <c r="P127" s="272">
        <v>0</v>
      </c>
      <c r="Q127" s="272">
        <v>0</v>
      </c>
      <c r="R127" s="272">
        <v>0</v>
      </c>
      <c r="S127" s="272">
        <v>0</v>
      </c>
      <c r="T127" s="272">
        <v>0</v>
      </c>
      <c r="U127" s="21">
        <v>2</v>
      </c>
      <c r="V127" s="36">
        <f t="shared" ref="V127:V136" si="11">100*U127/D127</f>
        <v>7.1428571428571432</v>
      </c>
      <c r="W127" s="21">
        <v>2</v>
      </c>
      <c r="X127" s="21">
        <v>7.1</v>
      </c>
      <c r="Y127" s="21">
        <v>0</v>
      </c>
      <c r="Z127" s="21">
        <v>0</v>
      </c>
      <c r="AA127" s="21">
        <v>0</v>
      </c>
      <c r="AB127" s="21">
        <v>0</v>
      </c>
      <c r="AC127" s="73">
        <v>2</v>
      </c>
      <c r="AD127" s="17">
        <v>0</v>
      </c>
    </row>
    <row r="128" spans="1:30">
      <c r="A128" s="57" t="s">
        <v>104</v>
      </c>
      <c r="B128" s="16">
        <v>3</v>
      </c>
      <c r="C128" s="16">
        <v>8</v>
      </c>
      <c r="D128" s="16">
        <v>8</v>
      </c>
      <c r="E128" s="68">
        <f t="shared" si="10"/>
        <v>2.6666666666666665</v>
      </c>
      <c r="F128" s="22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2">
        <v>0</v>
      </c>
      <c r="M128" s="21">
        <v>0</v>
      </c>
      <c r="N128" s="272">
        <v>0</v>
      </c>
      <c r="O128" s="272">
        <v>0</v>
      </c>
      <c r="P128" s="272">
        <v>0</v>
      </c>
      <c r="Q128" s="272">
        <v>0</v>
      </c>
      <c r="R128" s="272">
        <v>0</v>
      </c>
      <c r="S128" s="272">
        <v>0</v>
      </c>
      <c r="T128" s="272">
        <v>0</v>
      </c>
      <c r="U128" s="21">
        <v>0</v>
      </c>
      <c r="V128" s="36">
        <f t="shared" si="11"/>
        <v>0</v>
      </c>
      <c r="W128" s="21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73">
        <v>0</v>
      </c>
      <c r="AD128" s="17">
        <v>0</v>
      </c>
    </row>
    <row r="129" spans="1:30">
      <c r="A129" s="57" t="s">
        <v>103</v>
      </c>
      <c r="B129" s="16">
        <v>3</v>
      </c>
      <c r="C129" s="16">
        <v>8</v>
      </c>
      <c r="D129" s="16">
        <v>8</v>
      </c>
      <c r="E129" s="68">
        <f t="shared" si="10"/>
        <v>2.6666666666666665</v>
      </c>
      <c r="F129" s="22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2">
        <v>0</v>
      </c>
      <c r="M129" s="21">
        <v>0</v>
      </c>
      <c r="N129" s="272">
        <v>0</v>
      </c>
      <c r="O129" s="272">
        <v>0</v>
      </c>
      <c r="P129" s="272">
        <v>0</v>
      </c>
      <c r="Q129" s="272">
        <v>0</v>
      </c>
      <c r="R129" s="272">
        <v>0</v>
      </c>
      <c r="S129" s="272">
        <v>0</v>
      </c>
      <c r="T129" s="272">
        <v>0</v>
      </c>
      <c r="U129" s="21">
        <v>0</v>
      </c>
      <c r="V129" s="36">
        <f t="shared" si="11"/>
        <v>0</v>
      </c>
      <c r="W129" s="21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73">
        <v>0</v>
      </c>
      <c r="AD129" s="17">
        <v>0</v>
      </c>
    </row>
    <row r="130" spans="1:30">
      <c r="A130" s="57" t="s">
        <v>101</v>
      </c>
      <c r="B130" s="16">
        <v>1.4</v>
      </c>
      <c r="C130" s="16">
        <v>4</v>
      </c>
      <c r="D130" s="16">
        <v>4</v>
      </c>
      <c r="E130" s="68">
        <f t="shared" si="10"/>
        <v>2.8571428571428572</v>
      </c>
      <c r="F130" s="22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2">
        <v>0</v>
      </c>
      <c r="M130" s="21">
        <v>0</v>
      </c>
      <c r="N130" s="272">
        <v>0</v>
      </c>
      <c r="O130" s="272">
        <v>0</v>
      </c>
      <c r="P130" s="272">
        <v>0</v>
      </c>
      <c r="Q130" s="272">
        <v>0</v>
      </c>
      <c r="R130" s="272">
        <v>0</v>
      </c>
      <c r="S130" s="272">
        <v>0</v>
      </c>
      <c r="T130" s="272">
        <v>0</v>
      </c>
      <c r="U130" s="21">
        <v>0</v>
      </c>
      <c r="V130" s="36">
        <f t="shared" si="11"/>
        <v>0</v>
      </c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73">
        <v>0</v>
      </c>
      <c r="AD130" s="17">
        <v>0</v>
      </c>
    </row>
    <row r="131" spans="1:30">
      <c r="A131" s="57" t="s">
        <v>105</v>
      </c>
      <c r="B131" s="16">
        <v>3.4</v>
      </c>
      <c r="C131" s="16">
        <v>8</v>
      </c>
      <c r="D131" s="16">
        <v>8</v>
      </c>
      <c r="E131" s="68">
        <f t="shared" si="10"/>
        <v>2.3529411764705883</v>
      </c>
      <c r="F131" s="22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2">
        <v>0</v>
      </c>
      <c r="M131" s="21">
        <v>0</v>
      </c>
      <c r="N131" s="272">
        <v>0</v>
      </c>
      <c r="O131" s="272">
        <v>0</v>
      </c>
      <c r="P131" s="272">
        <v>0</v>
      </c>
      <c r="Q131" s="272">
        <v>0</v>
      </c>
      <c r="R131" s="272">
        <v>0</v>
      </c>
      <c r="S131" s="272">
        <v>0</v>
      </c>
      <c r="T131" s="272">
        <v>0</v>
      </c>
      <c r="U131" s="21">
        <v>0</v>
      </c>
      <c r="V131" s="36">
        <f t="shared" si="11"/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73">
        <v>0</v>
      </c>
      <c r="AD131" s="17">
        <v>0</v>
      </c>
    </row>
    <row r="132" spans="1:30">
      <c r="A132" s="286" t="s">
        <v>28</v>
      </c>
      <c r="B132" s="192">
        <f>SUM(B127:B131)</f>
        <v>17.399999999999999</v>
      </c>
      <c r="C132" s="192">
        <f>SUM(C127:C131)</f>
        <v>56</v>
      </c>
      <c r="D132" s="192">
        <f>SUM(D127:D131)</f>
        <v>56</v>
      </c>
      <c r="E132" s="287">
        <f t="shared" si="10"/>
        <v>3.2183908045977012</v>
      </c>
      <c r="F132" s="197">
        <f>SUM(F127:F131)</f>
        <v>2</v>
      </c>
      <c r="G132" s="196">
        <v>3.8</v>
      </c>
      <c r="H132" s="196">
        <v>0</v>
      </c>
      <c r="I132" s="196">
        <v>0</v>
      </c>
      <c r="J132" s="196">
        <v>0</v>
      </c>
      <c r="K132" s="196">
        <v>0</v>
      </c>
      <c r="L132" s="197">
        <f>SUM(L127:L131)</f>
        <v>2</v>
      </c>
      <c r="M132" s="196">
        <v>0</v>
      </c>
      <c r="N132" s="299">
        <v>0</v>
      </c>
      <c r="O132" s="299">
        <v>0</v>
      </c>
      <c r="P132" s="299">
        <v>0</v>
      </c>
      <c r="Q132" s="299">
        <v>0</v>
      </c>
      <c r="R132" s="299">
        <v>0</v>
      </c>
      <c r="S132" s="299">
        <v>0</v>
      </c>
      <c r="T132" s="299">
        <v>0</v>
      </c>
      <c r="U132" s="196">
        <v>2</v>
      </c>
      <c r="V132" s="288">
        <f t="shared" si="11"/>
        <v>3.5714285714285716</v>
      </c>
      <c r="W132" s="196">
        <v>2</v>
      </c>
      <c r="X132" s="196">
        <v>3.8</v>
      </c>
      <c r="Y132" s="196">
        <v>0</v>
      </c>
      <c r="Z132" s="196">
        <v>0</v>
      </c>
      <c r="AA132" s="196">
        <v>0</v>
      </c>
      <c r="AB132" s="196">
        <v>0</v>
      </c>
      <c r="AC132" s="289">
        <v>2</v>
      </c>
      <c r="AD132" s="17">
        <v>0</v>
      </c>
    </row>
    <row r="133" spans="1:30">
      <c r="A133" s="497" t="s">
        <v>106</v>
      </c>
      <c r="B133" s="498"/>
      <c r="C133" s="21"/>
      <c r="D133" s="21"/>
      <c r="E133" s="17"/>
      <c r="F133" s="22"/>
      <c r="G133" s="21"/>
      <c r="H133" s="21"/>
      <c r="I133" s="21"/>
      <c r="J133" s="21"/>
      <c r="K133" s="21"/>
      <c r="L133" s="22"/>
      <c r="M133" s="21"/>
      <c r="N133" s="272"/>
      <c r="O133" s="272"/>
      <c r="P133" s="272"/>
      <c r="Q133" s="272"/>
      <c r="R133" s="272"/>
      <c r="S133" s="272"/>
      <c r="T133" s="272"/>
      <c r="U133" s="21"/>
      <c r="V133" s="21"/>
      <c r="W133" s="21"/>
      <c r="X133" s="21"/>
      <c r="Y133" s="21"/>
      <c r="Z133" s="21"/>
      <c r="AA133" s="21"/>
      <c r="AB133" s="21"/>
      <c r="AC133" s="73"/>
      <c r="AD133" s="17"/>
    </row>
    <row r="134" spans="1:30">
      <c r="A134" s="57" t="s">
        <v>173</v>
      </c>
      <c r="B134" s="16">
        <v>1</v>
      </c>
      <c r="C134" s="21">
        <v>16</v>
      </c>
      <c r="D134" s="21">
        <v>16</v>
      </c>
      <c r="E134" s="68">
        <f>D134/B134</f>
        <v>16</v>
      </c>
      <c r="F134" s="22">
        <v>1</v>
      </c>
      <c r="G134" s="21">
        <v>8.3000000000000007</v>
      </c>
      <c r="H134" s="21">
        <v>0</v>
      </c>
      <c r="I134" s="21">
        <v>0</v>
      </c>
      <c r="J134" s="21">
        <v>0</v>
      </c>
      <c r="K134" s="21">
        <v>0</v>
      </c>
      <c r="L134" s="22">
        <v>2</v>
      </c>
      <c r="M134" s="21">
        <v>0</v>
      </c>
      <c r="N134" s="272">
        <v>2</v>
      </c>
      <c r="O134" s="272">
        <v>0</v>
      </c>
      <c r="P134" s="272">
        <v>0</v>
      </c>
      <c r="Q134" s="272">
        <v>0</v>
      </c>
      <c r="R134" s="272">
        <v>2</v>
      </c>
      <c r="S134" s="272">
        <v>0</v>
      </c>
      <c r="T134" s="272">
        <v>100</v>
      </c>
      <c r="U134" s="21">
        <v>1</v>
      </c>
      <c r="V134" s="36">
        <f t="shared" si="11"/>
        <v>6.25</v>
      </c>
      <c r="W134" s="21">
        <v>1</v>
      </c>
      <c r="X134" s="21">
        <v>6.2</v>
      </c>
      <c r="Y134" s="21">
        <v>0</v>
      </c>
      <c r="Z134" s="21">
        <v>0</v>
      </c>
      <c r="AA134" s="21">
        <v>0</v>
      </c>
      <c r="AB134" s="21">
        <v>0</v>
      </c>
      <c r="AC134" s="73">
        <v>1</v>
      </c>
      <c r="AD134" s="17">
        <v>0</v>
      </c>
    </row>
    <row r="135" spans="1:30">
      <c r="A135" s="57" t="s">
        <v>174</v>
      </c>
      <c r="B135" s="16">
        <v>0.7</v>
      </c>
      <c r="C135" s="21">
        <v>0</v>
      </c>
      <c r="D135" s="21">
        <v>0</v>
      </c>
      <c r="E135" s="68">
        <f>D135/B135</f>
        <v>0</v>
      </c>
      <c r="F135" s="22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2">
        <v>0</v>
      </c>
      <c r="M135" s="21">
        <v>0</v>
      </c>
      <c r="N135" s="300">
        <v>0</v>
      </c>
      <c r="O135" s="272">
        <v>0</v>
      </c>
      <c r="P135" s="272">
        <v>0</v>
      </c>
      <c r="Q135" s="272">
        <v>0</v>
      </c>
      <c r="R135" s="272">
        <v>0</v>
      </c>
      <c r="S135" s="272">
        <v>0</v>
      </c>
      <c r="T135" s="301">
        <v>0</v>
      </c>
      <c r="U135" s="21">
        <v>0</v>
      </c>
      <c r="V135" s="36">
        <v>0</v>
      </c>
      <c r="W135" s="21">
        <v>0</v>
      </c>
      <c r="X135" s="21">
        <v>0</v>
      </c>
      <c r="Y135" s="21">
        <v>0</v>
      </c>
      <c r="Z135" s="21">
        <v>0</v>
      </c>
      <c r="AA135" s="21">
        <v>0</v>
      </c>
      <c r="AB135" s="22">
        <v>0</v>
      </c>
      <c r="AC135" s="73">
        <v>0</v>
      </c>
      <c r="AD135" s="17">
        <v>0</v>
      </c>
    </row>
    <row r="136" spans="1:30">
      <c r="A136" s="286" t="s">
        <v>28</v>
      </c>
      <c r="B136" s="192">
        <f>SUM(B134:B135)</f>
        <v>1.7</v>
      </c>
      <c r="C136" s="196">
        <f>SUM(C134:C135)</f>
        <v>16</v>
      </c>
      <c r="D136" s="196">
        <f>SUM(D134:D135)</f>
        <v>16</v>
      </c>
      <c r="E136" s="287">
        <f>D136/B136</f>
        <v>9.4117647058823533</v>
      </c>
      <c r="F136" s="197">
        <f>SUM(F134:F135)</f>
        <v>1</v>
      </c>
      <c r="G136" s="196">
        <v>6.2</v>
      </c>
      <c r="H136" s="196">
        <v>0</v>
      </c>
      <c r="I136" s="196">
        <v>0</v>
      </c>
      <c r="J136" s="196">
        <v>0</v>
      </c>
      <c r="K136" s="196">
        <v>0</v>
      </c>
      <c r="L136" s="197">
        <f>SUM(L134:L135)</f>
        <v>2</v>
      </c>
      <c r="M136" s="196">
        <v>0</v>
      </c>
      <c r="N136" s="299">
        <v>2</v>
      </c>
      <c r="O136" s="299">
        <v>0</v>
      </c>
      <c r="P136" s="299">
        <v>0</v>
      </c>
      <c r="Q136" s="299">
        <v>0</v>
      </c>
      <c r="R136" s="299">
        <v>2</v>
      </c>
      <c r="S136" s="299">
        <v>0</v>
      </c>
      <c r="T136" s="299">
        <v>100</v>
      </c>
      <c r="U136" s="196">
        <v>1</v>
      </c>
      <c r="V136" s="288">
        <f t="shared" si="11"/>
        <v>6.25</v>
      </c>
      <c r="W136" s="196">
        <v>1</v>
      </c>
      <c r="X136" s="196">
        <v>4.2</v>
      </c>
      <c r="Y136" s="196">
        <v>0</v>
      </c>
      <c r="Z136" s="196">
        <v>0</v>
      </c>
      <c r="AA136" s="196">
        <v>0</v>
      </c>
      <c r="AB136" s="196">
        <v>0</v>
      </c>
      <c r="AC136" s="289">
        <v>1</v>
      </c>
      <c r="AD136" s="190">
        <v>0</v>
      </c>
    </row>
    <row r="137" spans="1:30">
      <c r="A137" s="497" t="s">
        <v>115</v>
      </c>
      <c r="B137" s="498"/>
      <c r="C137" s="21"/>
      <c r="D137" s="21"/>
      <c r="E137" s="17"/>
      <c r="F137" s="22"/>
      <c r="G137" s="21"/>
      <c r="H137" s="21"/>
      <c r="I137" s="21"/>
      <c r="J137" s="21"/>
      <c r="K137" s="21"/>
      <c r="L137" s="22"/>
      <c r="M137" s="21"/>
      <c r="N137" s="272"/>
      <c r="O137" s="272"/>
      <c r="P137" s="272"/>
      <c r="Q137" s="272"/>
      <c r="R137" s="272"/>
      <c r="S137" s="272"/>
      <c r="T137" s="272"/>
      <c r="U137" s="21"/>
      <c r="V137" s="21"/>
      <c r="W137" s="21"/>
      <c r="X137" s="21"/>
      <c r="Y137" s="21"/>
      <c r="Z137" s="21"/>
      <c r="AA137" s="21"/>
      <c r="AB137" s="21"/>
      <c r="AC137" s="73"/>
      <c r="AD137" s="17"/>
    </row>
    <row r="138" spans="1:30">
      <c r="A138" s="56" t="s">
        <v>64</v>
      </c>
      <c r="B138" s="66">
        <v>7</v>
      </c>
      <c r="C138" s="21">
        <v>28</v>
      </c>
      <c r="D138" s="21">
        <v>28</v>
      </c>
      <c r="E138" s="17">
        <v>4</v>
      </c>
      <c r="F138" s="22">
        <v>2</v>
      </c>
      <c r="G138" s="21">
        <v>7.1</v>
      </c>
      <c r="H138" s="21">
        <v>0</v>
      </c>
      <c r="I138" s="21">
        <v>0</v>
      </c>
      <c r="J138" s="21">
        <v>0</v>
      </c>
      <c r="K138" s="21">
        <v>0</v>
      </c>
      <c r="L138" s="22">
        <v>2</v>
      </c>
      <c r="M138" s="21">
        <v>0</v>
      </c>
      <c r="N138" s="272">
        <v>0</v>
      </c>
      <c r="O138" s="272">
        <v>0</v>
      </c>
      <c r="P138" s="272">
        <v>0</v>
      </c>
      <c r="Q138" s="272">
        <v>0</v>
      </c>
      <c r="R138" s="272">
        <v>0</v>
      </c>
      <c r="S138" s="272">
        <v>0</v>
      </c>
      <c r="T138" s="272">
        <v>0</v>
      </c>
      <c r="U138" s="21">
        <v>2</v>
      </c>
      <c r="V138" s="36">
        <f>100*U138/D138</f>
        <v>7.1428571428571432</v>
      </c>
      <c r="W138" s="21">
        <v>2</v>
      </c>
      <c r="X138" s="21">
        <v>9</v>
      </c>
      <c r="Y138" s="21">
        <v>0</v>
      </c>
      <c r="Z138" s="21">
        <v>0</v>
      </c>
      <c r="AA138" s="21">
        <v>0</v>
      </c>
      <c r="AB138" s="21">
        <v>0</v>
      </c>
      <c r="AC138" s="73">
        <v>2</v>
      </c>
      <c r="AD138" s="17">
        <v>0</v>
      </c>
    </row>
    <row r="139" spans="1:30">
      <c r="A139" s="286" t="s">
        <v>28</v>
      </c>
      <c r="B139" s="293">
        <v>7</v>
      </c>
      <c r="C139" s="196">
        <v>28</v>
      </c>
      <c r="D139" s="196">
        <v>28</v>
      </c>
      <c r="E139" s="287">
        <f>D139/B139</f>
        <v>4</v>
      </c>
      <c r="F139" s="197">
        <v>2</v>
      </c>
      <c r="G139" s="196">
        <v>7.1</v>
      </c>
      <c r="H139" s="196">
        <v>0</v>
      </c>
      <c r="I139" s="196">
        <v>0</v>
      </c>
      <c r="J139" s="196">
        <v>0</v>
      </c>
      <c r="K139" s="196">
        <v>0</v>
      </c>
      <c r="L139" s="197">
        <v>2</v>
      </c>
      <c r="M139" s="196">
        <v>0</v>
      </c>
      <c r="N139" s="299">
        <v>0</v>
      </c>
      <c r="O139" s="299">
        <v>0</v>
      </c>
      <c r="P139" s="299">
        <v>0</v>
      </c>
      <c r="Q139" s="299">
        <v>0</v>
      </c>
      <c r="R139" s="299">
        <v>0</v>
      </c>
      <c r="S139" s="299">
        <v>0</v>
      </c>
      <c r="T139" s="299">
        <v>0</v>
      </c>
      <c r="U139" s="196">
        <v>2</v>
      </c>
      <c r="V139" s="288">
        <f>100*U139/D139</f>
        <v>7.1428571428571432</v>
      </c>
      <c r="W139" s="196">
        <v>2</v>
      </c>
      <c r="X139" s="196">
        <v>9</v>
      </c>
      <c r="Y139" s="196">
        <v>0</v>
      </c>
      <c r="Z139" s="196">
        <v>0</v>
      </c>
      <c r="AA139" s="196">
        <v>0</v>
      </c>
      <c r="AB139" s="196">
        <v>0</v>
      </c>
      <c r="AC139" s="289">
        <v>2</v>
      </c>
      <c r="AD139" s="190">
        <v>0</v>
      </c>
    </row>
    <row r="140" spans="1:30">
      <c r="A140" s="497" t="s">
        <v>175</v>
      </c>
      <c r="B140" s="498"/>
      <c r="C140" s="21"/>
      <c r="D140" s="21"/>
      <c r="E140" s="17"/>
      <c r="F140" s="22"/>
      <c r="G140" s="21"/>
      <c r="H140" s="21"/>
      <c r="I140" s="21"/>
      <c r="J140" s="21"/>
      <c r="K140" s="21"/>
      <c r="L140" s="22"/>
      <c r="M140" s="21"/>
      <c r="N140" s="272"/>
      <c r="O140" s="272"/>
      <c r="P140" s="272"/>
      <c r="Q140" s="272"/>
      <c r="R140" s="272"/>
      <c r="S140" s="272"/>
      <c r="T140" s="272"/>
      <c r="U140" s="21"/>
      <c r="V140" s="21"/>
      <c r="W140" s="21"/>
      <c r="X140" s="21"/>
      <c r="Y140" s="21"/>
      <c r="Z140" s="21"/>
      <c r="AA140" s="21"/>
      <c r="AB140" s="21"/>
      <c r="AC140" s="73"/>
      <c r="AD140" s="17"/>
    </row>
    <row r="141" spans="1:30">
      <c r="A141" s="57" t="s">
        <v>176</v>
      </c>
      <c r="B141" s="16">
        <v>4.8</v>
      </c>
      <c r="C141" s="16">
        <v>12</v>
      </c>
      <c r="D141" s="16">
        <v>12</v>
      </c>
      <c r="E141" s="68">
        <f>D141/B141</f>
        <v>2.5</v>
      </c>
      <c r="F141" s="22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2">
        <v>0</v>
      </c>
      <c r="M141" s="21">
        <v>0</v>
      </c>
      <c r="N141" s="272">
        <v>0</v>
      </c>
      <c r="O141" s="272">
        <v>0</v>
      </c>
      <c r="P141" s="272">
        <v>0</v>
      </c>
      <c r="Q141" s="272">
        <v>0</v>
      </c>
      <c r="R141" s="272">
        <v>0</v>
      </c>
      <c r="S141" s="272">
        <v>0</v>
      </c>
      <c r="T141" s="272">
        <v>0</v>
      </c>
      <c r="U141" s="21">
        <v>1</v>
      </c>
      <c r="V141" s="36">
        <f>100*U141/D141</f>
        <v>8.3333333333333339</v>
      </c>
      <c r="W141" s="21">
        <v>0</v>
      </c>
      <c r="X141" s="21">
        <v>0</v>
      </c>
      <c r="Y141" s="21">
        <v>0</v>
      </c>
      <c r="Z141" s="21">
        <v>0</v>
      </c>
      <c r="AA141" s="21">
        <v>0</v>
      </c>
      <c r="AB141" s="21">
        <v>0</v>
      </c>
      <c r="AC141" s="73">
        <v>0</v>
      </c>
      <c r="AD141" s="17">
        <v>0</v>
      </c>
    </row>
    <row r="142" spans="1:30">
      <c r="A142" s="57" t="s">
        <v>177</v>
      </c>
      <c r="B142" s="16">
        <v>3.2</v>
      </c>
      <c r="C142" s="16">
        <v>12</v>
      </c>
      <c r="D142" s="16">
        <v>12</v>
      </c>
      <c r="E142" s="68">
        <f>D142/B142</f>
        <v>3.75</v>
      </c>
      <c r="F142" s="22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2">
        <v>0</v>
      </c>
      <c r="M142" s="21">
        <v>0</v>
      </c>
      <c r="N142" s="272">
        <v>0</v>
      </c>
      <c r="O142" s="272">
        <v>0</v>
      </c>
      <c r="P142" s="272">
        <v>0</v>
      </c>
      <c r="Q142" s="272">
        <v>0</v>
      </c>
      <c r="R142" s="272">
        <v>0</v>
      </c>
      <c r="S142" s="272">
        <v>0</v>
      </c>
      <c r="T142" s="272">
        <v>0</v>
      </c>
      <c r="U142" s="21">
        <v>1</v>
      </c>
      <c r="V142" s="36">
        <f>100*U142/D142</f>
        <v>8.3333333333333339</v>
      </c>
      <c r="W142" s="21">
        <v>0</v>
      </c>
      <c r="X142" s="21">
        <v>0</v>
      </c>
      <c r="Y142" s="21">
        <v>0</v>
      </c>
      <c r="Z142" s="21">
        <v>0</v>
      </c>
      <c r="AA142" s="21">
        <v>0</v>
      </c>
      <c r="AB142" s="21">
        <v>0</v>
      </c>
      <c r="AC142" s="73">
        <v>0</v>
      </c>
      <c r="AD142" s="17">
        <v>0</v>
      </c>
    </row>
    <row r="143" spans="1:30">
      <c r="A143" s="57" t="s">
        <v>178</v>
      </c>
      <c r="B143" s="16">
        <v>2.5</v>
      </c>
      <c r="C143" s="16">
        <v>24</v>
      </c>
      <c r="D143" s="16">
        <v>24</v>
      </c>
      <c r="E143" s="68">
        <f>D143/B143</f>
        <v>9.6</v>
      </c>
      <c r="F143" s="22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2">
        <v>0</v>
      </c>
      <c r="M143" s="21">
        <v>0</v>
      </c>
      <c r="N143" s="272">
        <v>0</v>
      </c>
      <c r="O143" s="272">
        <v>0</v>
      </c>
      <c r="P143" s="272">
        <v>0</v>
      </c>
      <c r="Q143" s="272">
        <v>0</v>
      </c>
      <c r="R143" s="272">
        <v>0</v>
      </c>
      <c r="S143" s="272">
        <v>0</v>
      </c>
      <c r="T143" s="272">
        <v>0</v>
      </c>
      <c r="U143" s="21">
        <v>1</v>
      </c>
      <c r="V143" s="36">
        <f>100*U143/D143</f>
        <v>4.166666666666667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73">
        <v>0</v>
      </c>
      <c r="AD143" s="17">
        <v>0</v>
      </c>
    </row>
    <row r="144" spans="1:30">
      <c r="A144" s="57" t="s">
        <v>179</v>
      </c>
      <c r="B144" s="16">
        <v>6.6</v>
      </c>
      <c r="C144" s="16">
        <v>24</v>
      </c>
      <c r="D144" s="16">
        <v>24</v>
      </c>
      <c r="E144" s="68">
        <f>D144/B144</f>
        <v>3.6363636363636367</v>
      </c>
      <c r="F144" s="22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2">
        <v>0</v>
      </c>
      <c r="M144" s="21">
        <v>0</v>
      </c>
      <c r="N144" s="272">
        <v>0</v>
      </c>
      <c r="O144" s="272">
        <v>0</v>
      </c>
      <c r="P144" s="272">
        <v>0</v>
      </c>
      <c r="Q144" s="272">
        <v>0</v>
      </c>
      <c r="R144" s="272">
        <v>0</v>
      </c>
      <c r="S144" s="272">
        <v>0</v>
      </c>
      <c r="T144" s="272">
        <v>0</v>
      </c>
      <c r="U144" s="21">
        <v>2</v>
      </c>
      <c r="V144" s="36">
        <f>100*U144/D144</f>
        <v>8.3333333333333339</v>
      </c>
      <c r="W144" s="21">
        <v>0</v>
      </c>
      <c r="X144" s="21">
        <v>0</v>
      </c>
      <c r="Y144" s="21">
        <v>0</v>
      </c>
      <c r="Z144" s="21">
        <v>0</v>
      </c>
      <c r="AA144" s="21">
        <v>0</v>
      </c>
      <c r="AB144" s="21">
        <v>0</v>
      </c>
      <c r="AC144" s="73">
        <v>0</v>
      </c>
      <c r="AD144" s="17">
        <v>0</v>
      </c>
    </row>
    <row r="145" spans="1:30">
      <c r="A145" s="61" t="s">
        <v>28</v>
      </c>
      <c r="B145" s="16">
        <f>SUM(B141:B144)</f>
        <v>17.100000000000001</v>
      </c>
      <c r="C145" s="16">
        <f>SUM(C141:C144)</f>
        <v>72</v>
      </c>
      <c r="D145" s="16">
        <f>SUM(D141:D144)</f>
        <v>72</v>
      </c>
      <c r="E145" s="68">
        <f>D145/B145</f>
        <v>4.2105263157894735</v>
      </c>
      <c r="F145" s="22">
        <f>SUM(F141:F144)</f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2">
        <f>SUM(L141:L144)</f>
        <v>0</v>
      </c>
      <c r="M145" s="21">
        <v>0</v>
      </c>
      <c r="N145" s="272">
        <v>0</v>
      </c>
      <c r="O145" s="272">
        <v>0</v>
      </c>
      <c r="P145" s="272">
        <v>0</v>
      </c>
      <c r="Q145" s="272">
        <v>0</v>
      </c>
      <c r="R145" s="272">
        <v>0</v>
      </c>
      <c r="S145" s="272">
        <v>0</v>
      </c>
      <c r="T145" s="272">
        <v>0</v>
      </c>
      <c r="U145" s="21">
        <f>SUM(U141:U144)</f>
        <v>5</v>
      </c>
      <c r="V145" s="36">
        <f>100*U145/D145</f>
        <v>6.9444444444444446</v>
      </c>
      <c r="W145" s="21">
        <v>0</v>
      </c>
      <c r="X145" s="21">
        <v>0</v>
      </c>
      <c r="Y145" s="21">
        <v>0</v>
      </c>
      <c r="Z145" s="21">
        <v>0</v>
      </c>
      <c r="AA145" s="21">
        <v>0</v>
      </c>
      <c r="AB145" s="21">
        <v>0</v>
      </c>
      <c r="AC145" s="73">
        <v>0</v>
      </c>
      <c r="AD145" s="17">
        <v>0</v>
      </c>
    </row>
    <row r="146" spans="1:30">
      <c r="A146" s="497" t="s">
        <v>118</v>
      </c>
      <c r="B146" s="498"/>
      <c r="C146" s="21"/>
      <c r="D146" s="21"/>
      <c r="E146" s="17"/>
      <c r="F146" s="22"/>
      <c r="G146" s="21"/>
      <c r="H146" s="21"/>
      <c r="I146" s="21"/>
      <c r="J146" s="21"/>
      <c r="K146" s="21"/>
      <c r="L146" s="22"/>
      <c r="M146" s="21"/>
      <c r="N146" s="272"/>
      <c r="O146" s="272"/>
      <c r="P146" s="272"/>
      <c r="Q146" s="272"/>
      <c r="R146" s="272"/>
      <c r="S146" s="272"/>
      <c r="T146" s="272"/>
      <c r="U146" s="21"/>
      <c r="V146" s="21"/>
      <c r="W146" s="21"/>
      <c r="X146" s="21"/>
      <c r="Y146" s="21"/>
      <c r="Z146" s="21"/>
      <c r="AA146" s="21"/>
      <c r="AB146" s="21"/>
      <c r="AC146" s="73"/>
      <c r="AD146" s="17"/>
    </row>
    <row r="147" spans="1:30">
      <c r="A147" s="57" t="s">
        <v>119</v>
      </c>
      <c r="B147" s="16">
        <v>7.3</v>
      </c>
      <c r="C147" s="21">
        <v>0</v>
      </c>
      <c r="D147" s="21">
        <v>0</v>
      </c>
      <c r="E147" s="68">
        <f>D147/B147</f>
        <v>0</v>
      </c>
      <c r="F147" s="22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2">
        <v>0</v>
      </c>
      <c r="M147" s="21">
        <v>0</v>
      </c>
      <c r="N147" s="272">
        <v>0</v>
      </c>
      <c r="O147" s="272">
        <v>0</v>
      </c>
      <c r="P147" s="272">
        <v>0</v>
      </c>
      <c r="Q147" s="272">
        <v>0</v>
      </c>
      <c r="R147" s="272">
        <v>0</v>
      </c>
      <c r="S147" s="272">
        <v>0</v>
      </c>
      <c r="T147" s="272">
        <v>0</v>
      </c>
      <c r="U147" s="21">
        <v>0</v>
      </c>
      <c r="V147" s="21">
        <v>0</v>
      </c>
      <c r="W147" s="21">
        <v>0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73">
        <v>0</v>
      </c>
      <c r="AD147" s="17">
        <v>0</v>
      </c>
    </row>
    <row r="148" spans="1:30">
      <c r="A148" s="57" t="s">
        <v>120</v>
      </c>
      <c r="B148" s="16">
        <v>2.4</v>
      </c>
      <c r="C148" s="21">
        <v>0</v>
      </c>
      <c r="D148" s="21">
        <v>0</v>
      </c>
      <c r="E148" s="68">
        <f>D148/B148</f>
        <v>0</v>
      </c>
      <c r="F148" s="22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2">
        <v>0</v>
      </c>
      <c r="M148" s="21">
        <v>0</v>
      </c>
      <c r="N148" s="272">
        <v>0</v>
      </c>
      <c r="O148" s="272">
        <v>0</v>
      </c>
      <c r="P148" s="272">
        <v>0</v>
      </c>
      <c r="Q148" s="272">
        <v>0</v>
      </c>
      <c r="R148" s="272">
        <v>0</v>
      </c>
      <c r="S148" s="272">
        <v>0</v>
      </c>
      <c r="T148" s="272">
        <v>0</v>
      </c>
      <c r="U148" s="21">
        <v>0</v>
      </c>
      <c r="V148" s="21">
        <v>0</v>
      </c>
      <c r="W148" s="21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73">
        <v>0</v>
      </c>
      <c r="AD148" s="17">
        <v>0</v>
      </c>
    </row>
    <row r="149" spans="1:30">
      <c r="A149" s="57" t="s">
        <v>121</v>
      </c>
      <c r="B149" s="16">
        <v>1.9</v>
      </c>
      <c r="C149" s="21">
        <v>0</v>
      </c>
      <c r="D149" s="21">
        <v>0</v>
      </c>
      <c r="E149" s="68">
        <f>D149/B149</f>
        <v>0</v>
      </c>
      <c r="F149" s="22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2">
        <v>0</v>
      </c>
      <c r="M149" s="21">
        <v>0</v>
      </c>
      <c r="N149" s="272">
        <v>0</v>
      </c>
      <c r="O149" s="272">
        <v>0</v>
      </c>
      <c r="P149" s="272">
        <v>0</v>
      </c>
      <c r="Q149" s="272">
        <v>0</v>
      </c>
      <c r="R149" s="272">
        <v>0</v>
      </c>
      <c r="S149" s="272">
        <v>0</v>
      </c>
      <c r="T149" s="272">
        <v>0</v>
      </c>
      <c r="U149" s="21">
        <v>0</v>
      </c>
      <c r="V149" s="21">
        <v>0</v>
      </c>
      <c r="W149" s="21">
        <v>0</v>
      </c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73">
        <v>0</v>
      </c>
      <c r="AD149" s="17">
        <v>0</v>
      </c>
    </row>
    <row r="150" spans="1:30">
      <c r="A150" s="57" t="s">
        <v>186</v>
      </c>
      <c r="B150" s="16">
        <v>8.4</v>
      </c>
      <c r="C150" s="21">
        <v>8</v>
      </c>
      <c r="D150" s="21">
        <v>8</v>
      </c>
      <c r="E150" s="68">
        <f>D150/B150</f>
        <v>0.95238095238095233</v>
      </c>
      <c r="F150" s="22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2">
        <v>0</v>
      </c>
      <c r="M150" s="21">
        <v>0</v>
      </c>
      <c r="N150" s="272">
        <v>0</v>
      </c>
      <c r="O150" s="272">
        <v>0</v>
      </c>
      <c r="P150" s="272">
        <v>0</v>
      </c>
      <c r="Q150" s="272">
        <v>0</v>
      </c>
      <c r="R150" s="272">
        <v>0</v>
      </c>
      <c r="S150" s="272">
        <v>0</v>
      </c>
      <c r="T150" s="272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73">
        <v>0</v>
      </c>
      <c r="AD150" s="17">
        <v>0</v>
      </c>
    </row>
    <row r="151" spans="1:30">
      <c r="A151" s="286" t="s">
        <v>28</v>
      </c>
      <c r="B151" s="192">
        <f>SUM(B147:B150)</f>
        <v>20</v>
      </c>
      <c r="C151" s="196">
        <f>SUM(C147:C150)</f>
        <v>8</v>
      </c>
      <c r="D151" s="196">
        <f>SUM(D147:D150)</f>
        <v>8</v>
      </c>
      <c r="E151" s="287">
        <f>D151/B151</f>
        <v>0.4</v>
      </c>
      <c r="F151" s="197">
        <f>SUM(F147:F150)</f>
        <v>0</v>
      </c>
      <c r="G151" s="196">
        <v>0</v>
      </c>
      <c r="H151" s="196">
        <v>0</v>
      </c>
      <c r="I151" s="196">
        <v>0</v>
      </c>
      <c r="J151" s="196">
        <v>0</v>
      </c>
      <c r="K151" s="196">
        <v>0</v>
      </c>
      <c r="L151" s="197">
        <v>0</v>
      </c>
      <c r="M151" s="196">
        <v>0</v>
      </c>
      <c r="N151" s="299">
        <v>0</v>
      </c>
      <c r="O151" s="299">
        <v>0</v>
      </c>
      <c r="P151" s="299">
        <v>0</v>
      </c>
      <c r="Q151" s="299">
        <v>0</v>
      </c>
      <c r="R151" s="299">
        <v>0</v>
      </c>
      <c r="S151" s="299">
        <v>0</v>
      </c>
      <c r="T151" s="299">
        <v>0</v>
      </c>
      <c r="U151" s="196">
        <f>SUM(U147:U150)</f>
        <v>0</v>
      </c>
      <c r="V151" s="196">
        <v>0</v>
      </c>
      <c r="W151" s="196">
        <v>0</v>
      </c>
      <c r="X151" s="196">
        <v>0</v>
      </c>
      <c r="Y151" s="196">
        <v>0</v>
      </c>
      <c r="Z151" s="196">
        <v>0</v>
      </c>
      <c r="AA151" s="196">
        <v>0</v>
      </c>
      <c r="AB151" s="196">
        <v>0</v>
      </c>
      <c r="AC151" s="289">
        <v>0</v>
      </c>
      <c r="AD151" s="190">
        <v>0</v>
      </c>
    </row>
    <row r="152" spans="1:30">
      <c r="A152" s="497" t="s">
        <v>108</v>
      </c>
      <c r="B152" s="498"/>
      <c r="C152" s="21"/>
      <c r="D152" s="21"/>
      <c r="E152" s="17"/>
      <c r="F152" s="22"/>
      <c r="G152" s="21"/>
      <c r="H152" s="21"/>
      <c r="I152" s="21"/>
      <c r="J152" s="21"/>
      <c r="K152" s="21"/>
      <c r="L152" s="22"/>
      <c r="M152" s="21"/>
      <c r="N152" s="272"/>
      <c r="O152" s="272"/>
      <c r="P152" s="272"/>
      <c r="Q152" s="272"/>
      <c r="R152" s="272"/>
      <c r="S152" s="272"/>
      <c r="T152" s="272"/>
      <c r="U152" s="21"/>
      <c r="V152" s="21"/>
      <c r="W152" s="21"/>
      <c r="X152" s="21"/>
      <c r="Y152" s="21"/>
      <c r="Z152" s="21"/>
      <c r="AA152" s="21"/>
      <c r="AB152" s="21"/>
      <c r="AC152" s="73"/>
      <c r="AD152" s="17"/>
    </row>
    <row r="153" spans="1:30">
      <c r="A153" s="57" t="s">
        <v>112</v>
      </c>
      <c r="B153" s="16">
        <v>2.8</v>
      </c>
      <c r="C153" s="21">
        <v>40</v>
      </c>
      <c r="D153" s="21">
        <v>48</v>
      </c>
      <c r="E153" s="68">
        <f t="shared" ref="E153:E161" si="12">D153/B153</f>
        <v>17.142857142857142</v>
      </c>
      <c r="F153" s="22">
        <v>4</v>
      </c>
      <c r="G153" s="21">
        <v>6.8</v>
      </c>
      <c r="H153" s="21">
        <v>0</v>
      </c>
      <c r="I153" s="21">
        <v>0</v>
      </c>
      <c r="J153" s="21">
        <v>0</v>
      </c>
      <c r="K153" s="21">
        <v>0</v>
      </c>
      <c r="L153" s="22">
        <v>3</v>
      </c>
      <c r="M153" s="21">
        <v>0</v>
      </c>
      <c r="N153" s="272">
        <v>0</v>
      </c>
      <c r="O153" s="272">
        <v>0</v>
      </c>
      <c r="P153" s="272">
        <v>0</v>
      </c>
      <c r="Q153" s="272">
        <v>0</v>
      </c>
      <c r="R153" s="272">
        <v>0</v>
      </c>
      <c r="S153" s="272">
        <v>0</v>
      </c>
      <c r="T153" s="272">
        <v>0</v>
      </c>
      <c r="U153" s="21">
        <v>4</v>
      </c>
      <c r="V153" s="36">
        <f t="shared" ref="V153:V161" si="13">100*U153/D153</f>
        <v>8.3333333333333339</v>
      </c>
      <c r="W153" s="21">
        <v>4</v>
      </c>
      <c r="X153" s="21">
        <v>9.1</v>
      </c>
      <c r="Y153" s="21">
        <v>0</v>
      </c>
      <c r="Z153" s="21">
        <v>0</v>
      </c>
      <c r="AA153" s="21">
        <v>0</v>
      </c>
      <c r="AB153" s="21">
        <v>0</v>
      </c>
      <c r="AC153" s="73">
        <v>4</v>
      </c>
      <c r="AD153" s="17">
        <v>0</v>
      </c>
    </row>
    <row r="154" spans="1:30">
      <c r="A154" s="57" t="s">
        <v>111</v>
      </c>
      <c r="B154" s="16">
        <v>2</v>
      </c>
      <c r="C154" s="21">
        <v>60</v>
      </c>
      <c r="D154" s="21">
        <v>64</v>
      </c>
      <c r="E154" s="68">
        <f t="shared" si="12"/>
        <v>32</v>
      </c>
      <c r="F154" s="22">
        <v>3</v>
      </c>
      <c r="G154" s="21">
        <v>1</v>
      </c>
      <c r="H154" s="21">
        <v>0</v>
      </c>
      <c r="I154" s="21">
        <v>0</v>
      </c>
      <c r="J154" s="21">
        <v>0</v>
      </c>
      <c r="K154" s="21">
        <v>0</v>
      </c>
      <c r="L154" s="22">
        <v>2</v>
      </c>
      <c r="M154" s="21">
        <v>0</v>
      </c>
      <c r="N154" s="272">
        <v>0</v>
      </c>
      <c r="O154" s="272">
        <v>0</v>
      </c>
      <c r="P154" s="272">
        <v>0</v>
      </c>
      <c r="Q154" s="272">
        <v>0</v>
      </c>
      <c r="R154" s="272">
        <v>0</v>
      </c>
      <c r="S154" s="272">
        <v>0</v>
      </c>
      <c r="T154" s="272">
        <v>0</v>
      </c>
      <c r="U154" s="21">
        <v>6</v>
      </c>
      <c r="V154" s="36">
        <f t="shared" si="13"/>
        <v>9.375</v>
      </c>
      <c r="W154" s="21">
        <v>3</v>
      </c>
      <c r="X154" s="21">
        <v>4.7</v>
      </c>
      <c r="Y154" s="21">
        <v>0</v>
      </c>
      <c r="Z154" s="21">
        <v>0</v>
      </c>
      <c r="AA154" s="21">
        <v>0</v>
      </c>
      <c r="AB154" s="21">
        <v>0</v>
      </c>
      <c r="AC154" s="73">
        <v>3</v>
      </c>
      <c r="AD154" s="17">
        <v>0</v>
      </c>
    </row>
    <row r="155" spans="1:30" ht="25.5">
      <c r="A155" s="59" t="s">
        <v>180</v>
      </c>
      <c r="B155" s="60">
        <v>1.2</v>
      </c>
      <c r="C155" s="67">
        <v>56</v>
      </c>
      <c r="D155" s="67">
        <v>56</v>
      </c>
      <c r="E155" s="69">
        <f t="shared" si="12"/>
        <v>46.666666666666671</v>
      </c>
      <c r="F155" s="60">
        <v>3</v>
      </c>
      <c r="G155" s="67">
        <v>3.8</v>
      </c>
      <c r="H155" s="67">
        <v>0</v>
      </c>
      <c r="I155" s="67">
        <v>0</v>
      </c>
      <c r="J155" s="67">
        <v>0</v>
      </c>
      <c r="K155" s="67">
        <v>0</v>
      </c>
      <c r="L155" s="60">
        <v>2</v>
      </c>
      <c r="M155" s="67">
        <v>0</v>
      </c>
      <c r="N155" s="302">
        <v>0</v>
      </c>
      <c r="O155" s="302">
        <v>0</v>
      </c>
      <c r="P155" s="302">
        <v>0</v>
      </c>
      <c r="Q155" s="302">
        <v>0</v>
      </c>
      <c r="R155" s="302">
        <v>0</v>
      </c>
      <c r="S155" s="302">
        <v>0</v>
      </c>
      <c r="T155" s="302">
        <v>0</v>
      </c>
      <c r="U155" s="67">
        <v>5</v>
      </c>
      <c r="V155" s="36">
        <f t="shared" si="13"/>
        <v>8.9285714285714288</v>
      </c>
      <c r="W155" s="67">
        <v>3</v>
      </c>
      <c r="X155" s="67">
        <v>5.3</v>
      </c>
      <c r="Y155" s="67">
        <v>0</v>
      </c>
      <c r="Z155" s="67">
        <v>0</v>
      </c>
      <c r="AA155" s="67">
        <v>0</v>
      </c>
      <c r="AB155" s="67">
        <v>0</v>
      </c>
      <c r="AC155" s="74">
        <v>3</v>
      </c>
      <c r="AD155" s="14">
        <v>0</v>
      </c>
    </row>
    <row r="156" spans="1:30">
      <c r="A156" s="57" t="s">
        <v>113</v>
      </c>
      <c r="B156" s="16">
        <v>1.4</v>
      </c>
      <c r="C156" s="21">
        <v>54</v>
      </c>
      <c r="D156" s="21">
        <v>60</v>
      </c>
      <c r="E156" s="68">
        <f t="shared" si="12"/>
        <v>42.857142857142861</v>
      </c>
      <c r="F156" s="22">
        <v>3</v>
      </c>
      <c r="G156" s="21">
        <v>3.6</v>
      </c>
      <c r="H156" s="21">
        <v>0</v>
      </c>
      <c r="I156" s="21">
        <v>0</v>
      </c>
      <c r="J156" s="21">
        <v>0</v>
      </c>
      <c r="K156" s="21">
        <v>0</v>
      </c>
      <c r="L156" s="22">
        <v>2</v>
      </c>
      <c r="M156" s="21">
        <v>0</v>
      </c>
      <c r="N156" s="272">
        <v>0</v>
      </c>
      <c r="O156" s="272">
        <v>0</v>
      </c>
      <c r="P156" s="272">
        <v>0</v>
      </c>
      <c r="Q156" s="272">
        <v>0</v>
      </c>
      <c r="R156" s="272">
        <v>0</v>
      </c>
      <c r="S156" s="272">
        <v>0</v>
      </c>
      <c r="T156" s="272">
        <v>0</v>
      </c>
      <c r="U156" s="21">
        <v>5</v>
      </c>
      <c r="V156" s="36">
        <f t="shared" si="13"/>
        <v>8.3333333333333339</v>
      </c>
      <c r="W156" s="21">
        <v>3</v>
      </c>
      <c r="X156" s="21">
        <v>5</v>
      </c>
      <c r="Y156" s="21">
        <v>0</v>
      </c>
      <c r="Z156" s="21">
        <v>0</v>
      </c>
      <c r="AA156" s="21">
        <v>0</v>
      </c>
      <c r="AB156" s="21">
        <v>0</v>
      </c>
      <c r="AC156" s="73">
        <v>3</v>
      </c>
      <c r="AD156" s="17">
        <v>0</v>
      </c>
    </row>
    <row r="157" spans="1:30">
      <c r="A157" s="57" t="s">
        <v>110</v>
      </c>
      <c r="B157" s="16">
        <v>1.5</v>
      </c>
      <c r="C157" s="21">
        <v>32</v>
      </c>
      <c r="D157" s="21">
        <v>32</v>
      </c>
      <c r="E157" s="68">
        <f t="shared" si="12"/>
        <v>21.333333333333332</v>
      </c>
      <c r="F157" s="20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0">
        <v>0</v>
      </c>
      <c r="M157" s="21">
        <v>0</v>
      </c>
      <c r="N157" s="272">
        <v>0</v>
      </c>
      <c r="O157" s="272">
        <v>0</v>
      </c>
      <c r="P157" s="272">
        <v>0</v>
      </c>
      <c r="Q157" s="272">
        <v>0</v>
      </c>
      <c r="R157" s="272">
        <v>0</v>
      </c>
      <c r="S157" s="272">
        <v>0</v>
      </c>
      <c r="T157" s="272">
        <v>0</v>
      </c>
      <c r="U157" s="21">
        <v>3</v>
      </c>
      <c r="V157" s="36">
        <f t="shared" si="13"/>
        <v>9.375</v>
      </c>
      <c r="W157" s="21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73">
        <v>0</v>
      </c>
      <c r="AD157" s="17">
        <v>0</v>
      </c>
    </row>
    <row r="158" spans="1:30">
      <c r="A158" s="57" t="s">
        <v>114</v>
      </c>
      <c r="B158" s="16">
        <v>2.7</v>
      </c>
      <c r="C158" s="21">
        <v>50</v>
      </c>
      <c r="D158" s="21">
        <v>56</v>
      </c>
      <c r="E158" s="68">
        <f t="shared" si="12"/>
        <v>20.74074074074074</v>
      </c>
      <c r="F158" s="20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0">
        <v>0</v>
      </c>
      <c r="M158" s="21">
        <v>0</v>
      </c>
      <c r="N158" s="272">
        <v>0</v>
      </c>
      <c r="O158" s="272">
        <v>0</v>
      </c>
      <c r="P158" s="272">
        <v>0</v>
      </c>
      <c r="Q158" s="272">
        <v>0</v>
      </c>
      <c r="R158" s="272">
        <v>0</v>
      </c>
      <c r="S158" s="272">
        <v>0</v>
      </c>
      <c r="T158" s="272">
        <v>0</v>
      </c>
      <c r="U158" s="21">
        <v>5</v>
      </c>
      <c r="V158" s="36">
        <f t="shared" si="13"/>
        <v>8.9285714285714288</v>
      </c>
      <c r="W158" s="21">
        <v>0</v>
      </c>
      <c r="X158" s="21">
        <v>0</v>
      </c>
      <c r="Y158" s="21">
        <v>0</v>
      </c>
      <c r="Z158" s="21">
        <v>0</v>
      </c>
      <c r="AA158" s="21">
        <v>0</v>
      </c>
      <c r="AB158" s="21">
        <v>0</v>
      </c>
      <c r="AC158" s="73">
        <v>0</v>
      </c>
      <c r="AD158" s="17">
        <v>0</v>
      </c>
    </row>
    <row r="159" spans="1:30">
      <c r="A159" s="57" t="s">
        <v>109</v>
      </c>
      <c r="B159" s="16">
        <v>3.1</v>
      </c>
      <c r="C159" s="21">
        <v>44</v>
      </c>
      <c r="D159" s="21">
        <v>44</v>
      </c>
      <c r="E159" s="68">
        <f t="shared" si="12"/>
        <v>14.193548387096774</v>
      </c>
      <c r="F159" s="20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0">
        <v>0</v>
      </c>
      <c r="M159" s="21">
        <v>0</v>
      </c>
      <c r="N159" s="272">
        <v>0</v>
      </c>
      <c r="O159" s="272">
        <v>0</v>
      </c>
      <c r="P159" s="272">
        <v>0</v>
      </c>
      <c r="Q159" s="272">
        <v>0</v>
      </c>
      <c r="R159" s="272">
        <v>0</v>
      </c>
      <c r="S159" s="272">
        <v>0</v>
      </c>
      <c r="T159" s="272">
        <v>0</v>
      </c>
      <c r="U159" s="21">
        <v>4</v>
      </c>
      <c r="V159" s="36">
        <f t="shared" si="13"/>
        <v>9.0909090909090917</v>
      </c>
      <c r="W159" s="21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73">
        <v>0</v>
      </c>
      <c r="AD159" s="17">
        <v>0</v>
      </c>
    </row>
    <row r="160" spans="1:30">
      <c r="A160" s="61" t="s">
        <v>45</v>
      </c>
      <c r="B160" s="16">
        <v>2</v>
      </c>
      <c r="C160" s="21">
        <v>32</v>
      </c>
      <c r="D160" s="21">
        <v>12</v>
      </c>
      <c r="E160" s="68">
        <f t="shared" si="12"/>
        <v>6</v>
      </c>
      <c r="F160" s="20">
        <v>3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0">
        <v>0</v>
      </c>
      <c r="M160" s="21">
        <v>0</v>
      </c>
      <c r="N160" s="272">
        <v>0</v>
      </c>
      <c r="O160" s="272">
        <v>0</v>
      </c>
      <c r="P160" s="272">
        <v>0</v>
      </c>
      <c r="Q160" s="272">
        <v>0</v>
      </c>
      <c r="R160" s="272">
        <v>0</v>
      </c>
      <c r="S160" s="272">
        <v>0</v>
      </c>
      <c r="T160" s="272">
        <v>0</v>
      </c>
      <c r="U160" s="21">
        <v>0</v>
      </c>
      <c r="V160" s="36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0</v>
      </c>
      <c r="AB160" s="21">
        <v>0</v>
      </c>
      <c r="AC160" s="73">
        <v>0</v>
      </c>
      <c r="AD160" s="17">
        <v>0</v>
      </c>
    </row>
    <row r="161" spans="1:30">
      <c r="A161" s="286" t="s">
        <v>28</v>
      </c>
      <c r="B161" s="192">
        <f>SUM(B153:B160)</f>
        <v>16.700000000000003</v>
      </c>
      <c r="C161" s="196">
        <f>SUM(C153:C160)</f>
        <v>368</v>
      </c>
      <c r="D161" s="196">
        <f>SUM(D153:D160)</f>
        <v>372</v>
      </c>
      <c r="E161" s="287">
        <f t="shared" si="12"/>
        <v>22.275449101796404</v>
      </c>
      <c r="F161" s="197">
        <f>SUM(F153:F160)</f>
        <v>16</v>
      </c>
      <c r="G161" s="196">
        <v>0</v>
      </c>
      <c r="H161" s="196">
        <v>0</v>
      </c>
      <c r="I161" s="196">
        <v>0</v>
      </c>
      <c r="J161" s="196">
        <v>0</v>
      </c>
      <c r="K161" s="196">
        <v>0</v>
      </c>
      <c r="L161" s="195">
        <f>SUM(L153:L160)</f>
        <v>9</v>
      </c>
      <c r="M161" s="196">
        <v>0</v>
      </c>
      <c r="N161" s="299">
        <v>0</v>
      </c>
      <c r="O161" s="299">
        <v>0</v>
      </c>
      <c r="P161" s="299">
        <v>0</v>
      </c>
      <c r="Q161" s="299">
        <v>0</v>
      </c>
      <c r="R161" s="299">
        <v>0</v>
      </c>
      <c r="S161" s="299">
        <v>0</v>
      </c>
      <c r="T161" s="299">
        <v>0</v>
      </c>
      <c r="U161" s="196">
        <f>SUM(U153:U160)</f>
        <v>32</v>
      </c>
      <c r="V161" s="288">
        <f t="shared" si="13"/>
        <v>8.6021505376344081</v>
      </c>
      <c r="W161" s="196">
        <f t="shared" ref="W161:AD161" si="14">SUM(W153:W160)</f>
        <v>13</v>
      </c>
      <c r="X161" s="196">
        <v>4.0999999999999996</v>
      </c>
      <c r="Y161" s="196">
        <f t="shared" si="14"/>
        <v>0</v>
      </c>
      <c r="Z161" s="196">
        <f t="shared" si="14"/>
        <v>0</v>
      </c>
      <c r="AA161" s="196">
        <f t="shared" si="14"/>
        <v>0</v>
      </c>
      <c r="AB161" s="196">
        <f t="shared" si="14"/>
        <v>0</v>
      </c>
      <c r="AC161" s="289">
        <f t="shared" si="14"/>
        <v>13</v>
      </c>
      <c r="AD161" s="190">
        <f t="shared" si="14"/>
        <v>0</v>
      </c>
    </row>
    <row r="162" spans="1:30">
      <c r="A162" s="497" t="s">
        <v>122</v>
      </c>
      <c r="B162" s="498"/>
      <c r="C162" s="21"/>
      <c r="D162" s="21"/>
      <c r="E162" s="17"/>
      <c r="F162" s="22"/>
      <c r="G162" s="21"/>
      <c r="H162" s="21"/>
      <c r="I162" s="21"/>
      <c r="J162" s="21"/>
      <c r="K162" s="21"/>
      <c r="L162" s="22"/>
      <c r="M162" s="21"/>
      <c r="N162" s="272"/>
      <c r="O162" s="272"/>
      <c r="P162" s="272"/>
      <c r="Q162" s="272"/>
      <c r="R162" s="272"/>
      <c r="S162" s="272"/>
      <c r="T162" s="272"/>
      <c r="U162" s="21"/>
      <c r="V162" s="21"/>
      <c r="W162" s="21"/>
      <c r="X162" s="21"/>
      <c r="Y162" s="21"/>
      <c r="Z162" s="21"/>
      <c r="AA162" s="21"/>
      <c r="AB162" s="21"/>
      <c r="AC162" s="73"/>
      <c r="AD162" s="17"/>
    </row>
    <row r="163" spans="1:30">
      <c r="A163" s="57" t="s">
        <v>181</v>
      </c>
      <c r="B163" s="16">
        <v>2</v>
      </c>
      <c r="C163" s="21">
        <v>24</v>
      </c>
      <c r="D163" s="21">
        <v>24</v>
      </c>
      <c r="E163" s="68">
        <f t="shared" ref="E163:E170" si="15">D163/B163</f>
        <v>12</v>
      </c>
      <c r="F163" s="22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2">
        <v>0</v>
      </c>
      <c r="M163" s="21">
        <v>0</v>
      </c>
      <c r="N163" s="272">
        <v>0</v>
      </c>
      <c r="O163" s="272">
        <v>0</v>
      </c>
      <c r="P163" s="272">
        <v>0</v>
      </c>
      <c r="Q163" s="272">
        <v>0</v>
      </c>
      <c r="R163" s="272">
        <v>0</v>
      </c>
      <c r="S163" s="272">
        <v>0</v>
      </c>
      <c r="T163" s="272">
        <v>0</v>
      </c>
      <c r="U163" s="21">
        <v>2</v>
      </c>
      <c r="V163" s="36">
        <f t="shared" ref="V163:V170" si="16">100*U163/D163</f>
        <v>8.3333333333333339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  <c r="AC163" s="73">
        <v>0</v>
      </c>
      <c r="AD163" s="17">
        <v>0</v>
      </c>
    </row>
    <row r="164" spans="1:30">
      <c r="A164" s="57" t="s">
        <v>123</v>
      </c>
      <c r="B164" s="16">
        <v>18</v>
      </c>
      <c r="C164" s="21">
        <v>28</v>
      </c>
      <c r="D164" s="21">
        <v>28</v>
      </c>
      <c r="E164" s="68">
        <f t="shared" si="15"/>
        <v>1.5555555555555556</v>
      </c>
      <c r="F164" s="22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2">
        <v>0</v>
      </c>
      <c r="M164" s="21">
        <v>0</v>
      </c>
      <c r="N164" s="272">
        <v>0</v>
      </c>
      <c r="O164" s="272">
        <v>0</v>
      </c>
      <c r="P164" s="272">
        <v>0</v>
      </c>
      <c r="Q164" s="272">
        <v>0</v>
      </c>
      <c r="R164" s="272">
        <v>0</v>
      </c>
      <c r="S164" s="272">
        <v>0</v>
      </c>
      <c r="T164" s="272">
        <v>0</v>
      </c>
      <c r="U164" s="21">
        <v>3</v>
      </c>
      <c r="V164" s="36">
        <f t="shared" si="16"/>
        <v>10.714285714285714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73">
        <v>0</v>
      </c>
      <c r="AD164" s="17">
        <v>0</v>
      </c>
    </row>
    <row r="165" spans="1:30">
      <c r="A165" s="57" t="s">
        <v>140</v>
      </c>
      <c r="B165" s="16">
        <v>20.9</v>
      </c>
      <c r="C165" s="21">
        <v>38</v>
      </c>
      <c r="D165" s="21">
        <v>38</v>
      </c>
      <c r="E165" s="68">
        <f t="shared" si="15"/>
        <v>1.8181818181818183</v>
      </c>
      <c r="F165" s="22">
        <v>1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2">
        <v>0</v>
      </c>
      <c r="M165" s="21">
        <v>0</v>
      </c>
      <c r="N165" s="272">
        <v>0</v>
      </c>
      <c r="O165" s="272">
        <v>0</v>
      </c>
      <c r="P165" s="272">
        <v>0</v>
      </c>
      <c r="Q165" s="272">
        <v>0</v>
      </c>
      <c r="R165" s="272">
        <v>0</v>
      </c>
      <c r="S165" s="272">
        <v>0</v>
      </c>
      <c r="T165" s="272">
        <v>0</v>
      </c>
      <c r="U165" s="21">
        <v>2</v>
      </c>
      <c r="V165" s="36">
        <f t="shared" si="16"/>
        <v>5.2631578947368425</v>
      </c>
      <c r="W165" s="21">
        <v>2</v>
      </c>
      <c r="X165" s="21">
        <v>5.6</v>
      </c>
      <c r="Y165" s="21">
        <v>0</v>
      </c>
      <c r="Z165" s="21">
        <v>0</v>
      </c>
      <c r="AA165" s="21">
        <v>0</v>
      </c>
      <c r="AB165" s="21">
        <v>0</v>
      </c>
      <c r="AC165" s="73">
        <v>2</v>
      </c>
      <c r="AD165" s="17">
        <v>0</v>
      </c>
    </row>
    <row r="166" spans="1:30">
      <c r="A166" s="57" t="s">
        <v>182</v>
      </c>
      <c r="B166" s="16">
        <v>9.3000000000000007</v>
      </c>
      <c r="C166" s="21">
        <v>12</v>
      </c>
      <c r="D166" s="21">
        <v>12</v>
      </c>
      <c r="E166" s="68">
        <f t="shared" si="15"/>
        <v>1.2903225806451613</v>
      </c>
      <c r="F166" s="22">
        <v>1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2">
        <v>0</v>
      </c>
      <c r="M166" s="21">
        <v>0</v>
      </c>
      <c r="N166" s="272">
        <v>0</v>
      </c>
      <c r="O166" s="272">
        <v>0</v>
      </c>
      <c r="P166" s="272">
        <v>0</v>
      </c>
      <c r="Q166" s="272">
        <v>0</v>
      </c>
      <c r="R166" s="272">
        <v>0</v>
      </c>
      <c r="S166" s="272">
        <v>0</v>
      </c>
      <c r="T166" s="272">
        <v>0</v>
      </c>
      <c r="U166" s="21">
        <v>1</v>
      </c>
      <c r="V166" s="36">
        <f t="shared" si="16"/>
        <v>8.3333333333333339</v>
      </c>
      <c r="W166" s="21">
        <v>1</v>
      </c>
      <c r="X166" s="21">
        <v>8.3000000000000007</v>
      </c>
      <c r="Y166" s="21">
        <v>0</v>
      </c>
      <c r="Z166" s="21">
        <v>0</v>
      </c>
      <c r="AA166" s="21">
        <v>0</v>
      </c>
      <c r="AB166" s="21">
        <v>0</v>
      </c>
      <c r="AC166" s="73">
        <v>1</v>
      </c>
      <c r="AD166" s="17">
        <v>0</v>
      </c>
    </row>
    <row r="167" spans="1:30">
      <c r="A167" s="57" t="s">
        <v>124</v>
      </c>
      <c r="B167" s="16">
        <v>28.9</v>
      </c>
      <c r="C167" s="21">
        <v>16</v>
      </c>
      <c r="D167" s="21">
        <v>16</v>
      </c>
      <c r="E167" s="68">
        <f t="shared" si="15"/>
        <v>0.55363321799307963</v>
      </c>
      <c r="F167" s="22">
        <v>1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2">
        <v>1</v>
      </c>
      <c r="M167" s="21">
        <v>0</v>
      </c>
      <c r="N167" s="272">
        <v>1</v>
      </c>
      <c r="O167" s="272">
        <v>0</v>
      </c>
      <c r="P167" s="272">
        <v>0</v>
      </c>
      <c r="Q167" s="272">
        <v>0</v>
      </c>
      <c r="R167" s="272">
        <v>1</v>
      </c>
      <c r="S167" s="272">
        <v>0</v>
      </c>
      <c r="T167" s="272">
        <v>100</v>
      </c>
      <c r="U167" s="21">
        <v>1</v>
      </c>
      <c r="V167" s="36">
        <f t="shared" si="16"/>
        <v>6.25</v>
      </c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>
        <v>0</v>
      </c>
      <c r="AC167" s="73">
        <v>0</v>
      </c>
      <c r="AD167" s="17">
        <v>0</v>
      </c>
    </row>
    <row r="168" spans="1:30">
      <c r="A168" s="57" t="s">
        <v>183</v>
      </c>
      <c r="B168" s="16">
        <v>63.7</v>
      </c>
      <c r="C168" s="21">
        <v>24</v>
      </c>
      <c r="D168" s="21">
        <v>12</v>
      </c>
      <c r="E168" s="68">
        <f t="shared" si="15"/>
        <v>0.18838304552590265</v>
      </c>
      <c r="F168" s="22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2">
        <v>0</v>
      </c>
      <c r="M168" s="21">
        <v>0</v>
      </c>
      <c r="N168" s="272">
        <v>0</v>
      </c>
      <c r="O168" s="272">
        <v>0</v>
      </c>
      <c r="P168" s="272">
        <v>0</v>
      </c>
      <c r="Q168" s="272">
        <v>0</v>
      </c>
      <c r="R168" s="272">
        <v>0</v>
      </c>
      <c r="S168" s="272">
        <v>0</v>
      </c>
      <c r="T168" s="272">
        <v>0</v>
      </c>
      <c r="U168" s="21">
        <v>1</v>
      </c>
      <c r="V168" s="36">
        <f t="shared" si="16"/>
        <v>8.3333333333333339</v>
      </c>
      <c r="W168" s="21">
        <v>1</v>
      </c>
      <c r="X168" s="21">
        <v>5</v>
      </c>
      <c r="Y168" s="21">
        <v>0</v>
      </c>
      <c r="Z168" s="21">
        <v>0</v>
      </c>
      <c r="AA168" s="21">
        <v>0</v>
      </c>
      <c r="AB168" s="21">
        <v>0</v>
      </c>
      <c r="AC168" s="73">
        <v>1</v>
      </c>
      <c r="AD168" s="17">
        <v>0</v>
      </c>
    </row>
    <row r="169" spans="1:30">
      <c r="A169" s="57" t="s">
        <v>184</v>
      </c>
      <c r="B169" s="16">
        <v>18.8</v>
      </c>
      <c r="C169" s="21">
        <v>8</v>
      </c>
      <c r="D169" s="21">
        <v>8</v>
      </c>
      <c r="E169" s="68">
        <f t="shared" si="15"/>
        <v>0.42553191489361702</v>
      </c>
      <c r="F169" s="22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2">
        <v>0</v>
      </c>
      <c r="M169" s="21">
        <v>0</v>
      </c>
      <c r="N169" s="272">
        <v>0</v>
      </c>
      <c r="O169" s="272">
        <v>0</v>
      </c>
      <c r="P169" s="272">
        <v>0</v>
      </c>
      <c r="Q169" s="272">
        <v>0</v>
      </c>
      <c r="R169" s="272">
        <v>0</v>
      </c>
      <c r="S169" s="272">
        <v>0</v>
      </c>
      <c r="T169" s="272">
        <v>0</v>
      </c>
      <c r="U169" s="21">
        <v>0</v>
      </c>
      <c r="V169" s="36">
        <f t="shared" si="16"/>
        <v>0</v>
      </c>
      <c r="W169" s="21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73">
        <v>0</v>
      </c>
      <c r="AD169" s="17">
        <v>0</v>
      </c>
    </row>
    <row r="170" spans="1:30" ht="13.5" thickBot="1">
      <c r="A170" s="294" t="s">
        <v>28</v>
      </c>
      <c r="B170" s="295">
        <f>SUM(B163:B169)</f>
        <v>161.60000000000002</v>
      </c>
      <c r="C170" s="209">
        <f>SUM(C163:C169)</f>
        <v>150</v>
      </c>
      <c r="D170" s="209">
        <f>SUM(D163:D169)</f>
        <v>138</v>
      </c>
      <c r="E170" s="296">
        <f t="shared" si="15"/>
        <v>0.85396039603960383</v>
      </c>
      <c r="F170" s="208">
        <f>SUM(F163:F169)</f>
        <v>3</v>
      </c>
      <c r="G170" s="209">
        <v>0</v>
      </c>
      <c r="H170" s="209">
        <v>0</v>
      </c>
      <c r="I170" s="209">
        <v>0</v>
      </c>
      <c r="J170" s="209">
        <v>0</v>
      </c>
      <c r="K170" s="209">
        <v>0</v>
      </c>
      <c r="L170" s="208">
        <f>SUM(L163:L169)</f>
        <v>1</v>
      </c>
      <c r="M170" s="209">
        <v>0</v>
      </c>
      <c r="N170" s="303">
        <v>1</v>
      </c>
      <c r="O170" s="303">
        <v>0</v>
      </c>
      <c r="P170" s="303">
        <v>0</v>
      </c>
      <c r="Q170" s="303">
        <v>0</v>
      </c>
      <c r="R170" s="303">
        <v>1</v>
      </c>
      <c r="S170" s="303">
        <v>0</v>
      </c>
      <c r="T170" s="303">
        <v>100</v>
      </c>
      <c r="U170" s="209">
        <f>SUM(U163:U169)</f>
        <v>10</v>
      </c>
      <c r="V170" s="205">
        <f t="shared" si="16"/>
        <v>7.2463768115942031</v>
      </c>
      <c r="W170" s="209">
        <f>SUM(W163:W169)</f>
        <v>4</v>
      </c>
      <c r="X170" s="209">
        <v>4.0999999999999996</v>
      </c>
      <c r="Y170" s="209">
        <v>0</v>
      </c>
      <c r="Z170" s="209">
        <v>0</v>
      </c>
      <c r="AA170" s="209">
        <v>0</v>
      </c>
      <c r="AB170" s="209">
        <v>0</v>
      </c>
      <c r="AC170" s="297">
        <f>SUM(AC163:AC169)</f>
        <v>4</v>
      </c>
      <c r="AD170" s="207">
        <v>0</v>
      </c>
    </row>
    <row r="171" spans="1:30" s="64" customFormat="1" ht="21" customHeight="1" thickBot="1">
      <c r="A171" s="279" t="s">
        <v>189</v>
      </c>
      <c r="B171" s="280">
        <f>B170+B161+B151+B145+B139+B136+B132+B125+B119+B114+B109+B104+B97+B91+B81+B74+B68+B62+B59+B56+B51+B42+B37+B28+B21+B17</f>
        <v>864.36000000000024</v>
      </c>
      <c r="C171" s="281">
        <f>C170+C161+C151+C145+C139+C136+C132+C125+C119+C114+C109+C104+C97+C91+C81+C74+C68+C62+C59+C56+C51+C42+C37+C28+C21+C17</f>
        <v>2348</v>
      </c>
      <c r="D171" s="281">
        <f t="shared" ref="D171:AD171" si="17">D170+D161+D151+D145+D139+D136+D132+D125+D119+D114+D109+D104+D97+D91+D81+D74+D68+D62+D59+D56+D51+D42+D37+D28+D21+D17</f>
        <v>2322</v>
      </c>
      <c r="E171" s="282">
        <f t="shared" si="17"/>
        <v>144.65096120081742</v>
      </c>
      <c r="F171" s="281">
        <f t="shared" si="17"/>
        <v>111</v>
      </c>
      <c r="G171" s="281">
        <f t="shared" si="17"/>
        <v>63.4</v>
      </c>
      <c r="H171" s="281">
        <f t="shared" si="17"/>
        <v>0</v>
      </c>
      <c r="I171" s="281">
        <f t="shared" si="17"/>
        <v>0</v>
      </c>
      <c r="J171" s="281">
        <f t="shared" si="17"/>
        <v>0</v>
      </c>
      <c r="K171" s="281">
        <f t="shared" si="17"/>
        <v>0</v>
      </c>
      <c r="L171" s="281">
        <f t="shared" si="17"/>
        <v>74</v>
      </c>
      <c r="M171" s="281">
        <f t="shared" si="17"/>
        <v>0</v>
      </c>
      <c r="N171" s="304">
        <f t="shared" si="17"/>
        <v>43</v>
      </c>
      <c r="O171" s="304">
        <f t="shared" si="17"/>
        <v>0</v>
      </c>
      <c r="P171" s="304">
        <f t="shared" si="17"/>
        <v>0</v>
      </c>
      <c r="Q171" s="304">
        <f t="shared" si="17"/>
        <v>0</v>
      </c>
      <c r="R171" s="304">
        <f t="shared" si="17"/>
        <v>43</v>
      </c>
      <c r="S171" s="304">
        <f t="shared" si="17"/>
        <v>0</v>
      </c>
      <c r="T171" s="305">
        <v>58.1</v>
      </c>
      <c r="U171" s="283">
        <f t="shared" si="17"/>
        <v>163</v>
      </c>
      <c r="V171" s="284">
        <v>7.2</v>
      </c>
      <c r="W171" s="281">
        <f t="shared" si="17"/>
        <v>106</v>
      </c>
      <c r="X171" s="280">
        <v>4.7</v>
      </c>
      <c r="Y171" s="281">
        <f t="shared" si="17"/>
        <v>0</v>
      </c>
      <c r="Z171" s="281">
        <f t="shared" si="17"/>
        <v>0</v>
      </c>
      <c r="AA171" s="281">
        <f t="shared" si="17"/>
        <v>0</v>
      </c>
      <c r="AB171" s="281">
        <f t="shared" si="17"/>
        <v>0</v>
      </c>
      <c r="AC171" s="283">
        <f t="shared" si="17"/>
        <v>106</v>
      </c>
      <c r="AD171" s="285">
        <f t="shared" si="17"/>
        <v>0</v>
      </c>
    </row>
    <row r="173" spans="1:30">
      <c r="A173" s="2"/>
      <c r="B173" s="2"/>
      <c r="C173" s="2"/>
      <c r="D173" s="2"/>
      <c r="E173" s="8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53"/>
      <c r="AD173" s="75"/>
    </row>
    <row r="174" spans="1:30">
      <c r="A174" s="2"/>
      <c r="B174" s="2"/>
      <c r="C174" s="2"/>
      <c r="D174" s="2"/>
      <c r="E174" s="8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371"/>
      <c r="X174" s="371"/>
      <c r="Y174" s="371"/>
      <c r="Z174" s="371"/>
      <c r="AA174" s="371"/>
      <c r="AB174" s="371"/>
      <c r="AC174" s="53"/>
      <c r="AD174" s="75"/>
    </row>
    <row r="175" spans="1:30">
      <c r="AC175" s="53"/>
      <c r="AD175" s="75"/>
    </row>
  </sheetData>
  <mergeCells count="61">
    <mergeCell ref="C2:U2"/>
    <mergeCell ref="E3:T3"/>
    <mergeCell ref="C4:V4"/>
    <mergeCell ref="W7:AD7"/>
    <mergeCell ref="F7:M7"/>
    <mergeCell ref="U7:V7"/>
    <mergeCell ref="N7:T7"/>
    <mergeCell ref="U6:AD6"/>
    <mergeCell ref="AD9:AD10"/>
    <mergeCell ref="F6:T6"/>
    <mergeCell ref="O8:S8"/>
    <mergeCell ref="X8:X10"/>
    <mergeCell ref="O9:R9"/>
    <mergeCell ref="Z8:AD8"/>
    <mergeCell ref="Y8:Y10"/>
    <mergeCell ref="M9:M10"/>
    <mergeCell ref="U8:U10"/>
    <mergeCell ref="V8:V10"/>
    <mergeCell ref="H8:H10"/>
    <mergeCell ref="I8:M8"/>
    <mergeCell ref="I9:L9"/>
    <mergeCell ref="W8:W10"/>
    <mergeCell ref="Z9:AC9"/>
    <mergeCell ref="T8:T10"/>
    <mergeCell ref="S9:S10"/>
    <mergeCell ref="A75:B75"/>
    <mergeCell ref="N8:N10"/>
    <mergeCell ref="A6:A10"/>
    <mergeCell ref="D9:D10"/>
    <mergeCell ref="F8:F10"/>
    <mergeCell ref="E6:E10"/>
    <mergeCell ref="B6:B10"/>
    <mergeCell ref="C6:D8"/>
    <mergeCell ref="C9:C10"/>
    <mergeCell ref="G8:G10"/>
    <mergeCell ref="A110:B110"/>
    <mergeCell ref="A115:B115"/>
    <mergeCell ref="A18:B18"/>
    <mergeCell ref="A12:B12"/>
    <mergeCell ref="A29:B29"/>
    <mergeCell ref="A98:B98"/>
    <mergeCell ref="A22:B22"/>
    <mergeCell ref="A82:B82"/>
    <mergeCell ref="A92:B92"/>
    <mergeCell ref="A69:B69"/>
    <mergeCell ref="A38:B38"/>
    <mergeCell ref="A43:B43"/>
    <mergeCell ref="A52:B52"/>
    <mergeCell ref="A57:B57"/>
    <mergeCell ref="A60:B60"/>
    <mergeCell ref="A63:B63"/>
    <mergeCell ref="A105:B105"/>
    <mergeCell ref="W174:AB174"/>
    <mergeCell ref="A162:B162"/>
    <mergeCell ref="A126:B126"/>
    <mergeCell ref="A133:B133"/>
    <mergeCell ref="A137:B137"/>
    <mergeCell ref="A140:B140"/>
    <mergeCell ref="A146:B146"/>
    <mergeCell ref="A120:B120"/>
    <mergeCell ref="A152:B152"/>
  </mergeCells>
  <phoneticPr fontId="19" type="noConversion"/>
  <pageMargins left="0.23622047244094491" right="3.937007874015748E-2" top="0.55118110236220474" bottom="0.35433070866141736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S22"/>
  <sheetViews>
    <sheetView view="pageBreakPreview" zoomScaleNormal="140" workbookViewId="0">
      <selection activeCell="I21" sqref="I21"/>
    </sheetView>
  </sheetViews>
  <sheetFormatPr defaultRowHeight="15.75"/>
  <cols>
    <col min="1" max="1" width="5.7109375" style="3" customWidth="1"/>
    <col min="2" max="2" width="20.28515625" style="3" customWidth="1"/>
    <col min="3" max="3" width="13" style="3" customWidth="1"/>
    <col min="4" max="4" width="7.140625" style="3" customWidth="1"/>
    <col min="5" max="5" width="9.85546875" style="3" customWidth="1"/>
    <col min="6" max="6" width="7.140625" style="3" customWidth="1"/>
    <col min="7" max="7" width="6.5703125" style="3" customWidth="1"/>
    <col min="8" max="8" width="7.5703125" style="3" customWidth="1"/>
    <col min="9" max="9" width="12.140625" style="3" customWidth="1"/>
    <col min="10" max="10" width="7.5703125" style="3" customWidth="1"/>
    <col min="11" max="12" width="9.140625" style="3"/>
    <col min="13" max="13" width="8.5703125" style="3" customWidth="1"/>
    <col min="14" max="14" width="7.140625" style="3" customWidth="1"/>
    <col min="15" max="16384" width="9.140625" style="3"/>
  </cols>
  <sheetData>
    <row r="2" spans="1:14">
      <c r="D2" s="84" t="s">
        <v>213</v>
      </c>
      <c r="E2" s="84"/>
      <c r="F2" s="84"/>
      <c r="G2" s="84"/>
      <c r="H2" s="84"/>
      <c r="I2" s="84"/>
      <c r="J2" s="84"/>
    </row>
    <row r="3" spans="1:14">
      <c r="D3" s="519" t="s">
        <v>270</v>
      </c>
      <c r="E3" s="519"/>
      <c r="F3" s="519"/>
      <c r="G3" s="519"/>
      <c r="H3" s="519"/>
      <c r="I3" s="519"/>
      <c r="J3" s="519"/>
    </row>
    <row r="6" spans="1:14" ht="15.75" customHeight="1">
      <c r="A6" s="508" t="s">
        <v>190</v>
      </c>
      <c r="B6" s="511" t="s">
        <v>203</v>
      </c>
      <c r="C6" s="514" t="s">
        <v>197</v>
      </c>
      <c r="D6" s="515" t="s">
        <v>6</v>
      </c>
      <c r="E6" s="515"/>
      <c r="F6" s="515"/>
      <c r="G6" s="515"/>
      <c r="H6" s="520" t="s">
        <v>196</v>
      </c>
      <c r="I6" s="514" t="s">
        <v>197</v>
      </c>
      <c r="J6" s="515" t="s">
        <v>18</v>
      </c>
      <c r="K6" s="515"/>
      <c r="L6" s="515"/>
      <c r="M6" s="515"/>
      <c r="N6" s="515"/>
    </row>
    <row r="7" spans="1:14">
      <c r="A7" s="509"/>
      <c r="B7" s="512"/>
      <c r="C7" s="514"/>
      <c r="D7" s="515"/>
      <c r="E7" s="515"/>
      <c r="F7" s="515"/>
      <c r="G7" s="515"/>
      <c r="H7" s="520"/>
      <c r="I7" s="514"/>
      <c r="J7" s="515"/>
      <c r="K7" s="515"/>
      <c r="L7" s="515"/>
      <c r="M7" s="515"/>
      <c r="N7" s="515"/>
    </row>
    <row r="8" spans="1:14" ht="15.75" customHeight="1">
      <c r="A8" s="509"/>
      <c r="B8" s="512"/>
      <c r="C8" s="514"/>
      <c r="D8" s="515" t="s">
        <v>212</v>
      </c>
      <c r="E8" s="515"/>
      <c r="F8" s="515" t="s">
        <v>211</v>
      </c>
      <c r="G8" s="515"/>
      <c r="H8" s="520"/>
      <c r="I8" s="514"/>
      <c r="J8" s="515" t="s">
        <v>200</v>
      </c>
      <c r="K8" s="515"/>
      <c r="L8" s="515"/>
      <c r="M8" s="515"/>
      <c r="N8" s="515"/>
    </row>
    <row r="9" spans="1:14">
      <c r="A9" s="509"/>
      <c r="B9" s="512"/>
      <c r="C9" s="514"/>
      <c r="D9" s="515" t="s">
        <v>198</v>
      </c>
      <c r="E9" s="514" t="s">
        <v>199</v>
      </c>
      <c r="F9" s="515" t="s">
        <v>198</v>
      </c>
      <c r="G9" s="514" t="s">
        <v>199</v>
      </c>
      <c r="H9" s="520"/>
      <c r="I9" s="514"/>
      <c r="J9" s="521" t="s">
        <v>198</v>
      </c>
      <c r="K9" s="517" t="s">
        <v>21</v>
      </c>
      <c r="L9" s="514" t="s">
        <v>199</v>
      </c>
      <c r="M9" s="515" t="s">
        <v>201</v>
      </c>
      <c r="N9" s="515"/>
    </row>
    <row r="10" spans="1:14">
      <c r="A10" s="509"/>
      <c r="B10" s="512"/>
      <c r="C10" s="514"/>
      <c r="D10" s="515"/>
      <c r="E10" s="514"/>
      <c r="F10" s="515"/>
      <c r="G10" s="514"/>
      <c r="H10" s="520"/>
      <c r="I10" s="514"/>
      <c r="J10" s="522"/>
      <c r="K10" s="524"/>
      <c r="L10" s="514"/>
      <c r="M10" s="517" t="s">
        <v>202</v>
      </c>
      <c r="N10" s="517" t="s">
        <v>1</v>
      </c>
    </row>
    <row r="11" spans="1:14" ht="64.5" customHeight="1">
      <c r="A11" s="510"/>
      <c r="B11" s="513"/>
      <c r="C11" s="514"/>
      <c r="D11" s="515"/>
      <c r="E11" s="514"/>
      <c r="F11" s="515"/>
      <c r="G11" s="514"/>
      <c r="H11" s="520"/>
      <c r="I11" s="514"/>
      <c r="J11" s="523"/>
      <c r="K11" s="518"/>
      <c r="L11" s="514"/>
      <c r="M11" s="518"/>
      <c r="N11" s="518"/>
    </row>
    <row r="12" spans="1:14" s="83" customFormat="1">
      <c r="A12" s="81">
        <v>1</v>
      </c>
      <c r="B12" s="81">
        <v>2</v>
      </c>
      <c r="C12" s="82">
        <v>3</v>
      </c>
      <c r="D12" s="82">
        <v>4</v>
      </c>
      <c r="E12" s="82">
        <v>5</v>
      </c>
      <c r="F12" s="82">
        <v>6</v>
      </c>
      <c r="G12" s="82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</row>
    <row r="13" spans="1:14">
      <c r="A13" s="43">
        <v>1</v>
      </c>
      <c r="B13" s="80" t="s">
        <v>191</v>
      </c>
      <c r="C13" s="43">
        <v>446</v>
      </c>
      <c r="D13" s="44">
        <v>30</v>
      </c>
      <c r="E13" s="46">
        <v>0</v>
      </c>
      <c r="F13" s="276">
        <v>25</v>
      </c>
      <c r="G13" s="276">
        <v>0</v>
      </c>
      <c r="H13" s="277">
        <f t="shared" ref="H13:H18" si="0">F13/D13*100</f>
        <v>83.333333333333343</v>
      </c>
      <c r="I13" s="47">
        <v>631</v>
      </c>
      <c r="J13" s="47">
        <v>33</v>
      </c>
      <c r="K13" s="48">
        <v>5.2</v>
      </c>
      <c r="L13" s="47">
        <v>0</v>
      </c>
      <c r="M13" s="47">
        <v>17</v>
      </c>
      <c r="N13" s="47">
        <v>16</v>
      </c>
    </row>
    <row r="14" spans="1:14">
      <c r="A14" s="43">
        <v>2</v>
      </c>
      <c r="B14" s="80" t="s">
        <v>192</v>
      </c>
      <c r="C14" s="43">
        <v>1656</v>
      </c>
      <c r="D14" s="44">
        <v>192</v>
      </c>
      <c r="E14" s="46">
        <v>0</v>
      </c>
      <c r="F14" s="276">
        <v>69</v>
      </c>
      <c r="G14" s="276">
        <v>0</v>
      </c>
      <c r="H14" s="277">
        <f t="shared" si="0"/>
        <v>35.9375</v>
      </c>
      <c r="I14" s="47">
        <v>1846</v>
      </c>
      <c r="J14" s="47">
        <v>272</v>
      </c>
      <c r="K14" s="48">
        <v>14.7</v>
      </c>
      <c r="L14" s="47">
        <v>0</v>
      </c>
      <c r="M14" s="47">
        <v>211</v>
      </c>
      <c r="N14" s="47">
        <v>61</v>
      </c>
    </row>
    <row r="15" spans="1:14">
      <c r="A15" s="43">
        <v>3</v>
      </c>
      <c r="B15" s="80" t="s">
        <v>214</v>
      </c>
      <c r="C15" s="43">
        <v>4923</v>
      </c>
      <c r="D15" s="44">
        <v>506</v>
      </c>
      <c r="E15" s="46">
        <v>0</v>
      </c>
      <c r="F15" s="276">
        <v>320</v>
      </c>
      <c r="G15" s="276">
        <v>0</v>
      </c>
      <c r="H15" s="277">
        <f t="shared" si="0"/>
        <v>63.241106719367593</v>
      </c>
      <c r="I15" s="47">
        <v>5905</v>
      </c>
      <c r="J15" s="47">
        <v>396</v>
      </c>
      <c r="K15" s="48">
        <v>6.7</v>
      </c>
      <c r="L15" s="47">
        <v>0</v>
      </c>
      <c r="M15" s="47">
        <v>223</v>
      </c>
      <c r="N15" s="47">
        <v>173</v>
      </c>
    </row>
    <row r="16" spans="1:14">
      <c r="A16" s="43">
        <v>4</v>
      </c>
      <c r="B16" s="80" t="s">
        <v>193</v>
      </c>
      <c r="C16" s="43">
        <v>366</v>
      </c>
      <c r="D16" s="44">
        <v>46</v>
      </c>
      <c r="E16" s="46">
        <v>0</v>
      </c>
      <c r="F16" s="276">
        <v>13</v>
      </c>
      <c r="G16" s="276">
        <v>0</v>
      </c>
      <c r="H16" s="277">
        <f t="shared" si="0"/>
        <v>28.260869565217391</v>
      </c>
      <c r="I16" s="47">
        <v>380</v>
      </c>
      <c r="J16" s="47">
        <v>39</v>
      </c>
      <c r="K16" s="48">
        <v>10.3</v>
      </c>
      <c r="L16" s="47">
        <v>0</v>
      </c>
      <c r="M16" s="47">
        <v>20</v>
      </c>
      <c r="N16" s="47">
        <v>19</v>
      </c>
    </row>
    <row r="17" spans="1:19">
      <c r="A17" s="43">
        <v>5</v>
      </c>
      <c r="B17" s="80" t="s">
        <v>194</v>
      </c>
      <c r="C17" s="43">
        <v>639</v>
      </c>
      <c r="D17" s="44">
        <v>105</v>
      </c>
      <c r="E17" s="46">
        <v>0</v>
      </c>
      <c r="F17" s="276">
        <v>92</v>
      </c>
      <c r="G17" s="276">
        <v>0</v>
      </c>
      <c r="H17" s="277">
        <f t="shared" si="0"/>
        <v>87.61904761904762</v>
      </c>
      <c r="I17" s="47">
        <v>773</v>
      </c>
      <c r="J17" s="47">
        <v>82</v>
      </c>
      <c r="K17" s="48">
        <v>13.6</v>
      </c>
      <c r="L17" s="47">
        <v>0</v>
      </c>
      <c r="M17" s="47">
        <v>61</v>
      </c>
      <c r="N17" s="47">
        <v>21</v>
      </c>
    </row>
    <row r="18" spans="1:19">
      <c r="A18" s="43">
        <v>6</v>
      </c>
      <c r="B18" s="80" t="s">
        <v>195</v>
      </c>
      <c r="C18" s="44">
        <v>2348</v>
      </c>
      <c r="D18" s="44">
        <v>111</v>
      </c>
      <c r="E18" s="46">
        <v>0</v>
      </c>
      <c r="F18" s="276">
        <v>43</v>
      </c>
      <c r="G18" s="276">
        <v>0</v>
      </c>
      <c r="H18" s="277">
        <f t="shared" si="0"/>
        <v>38.738738738738739</v>
      </c>
      <c r="I18" s="44">
        <v>2322</v>
      </c>
      <c r="J18" s="44">
        <v>106</v>
      </c>
      <c r="K18" s="49">
        <v>4.5999999999999996</v>
      </c>
      <c r="L18" s="44">
        <v>0</v>
      </c>
      <c r="M18" s="44">
        <v>106</v>
      </c>
      <c r="N18" s="44">
        <v>0</v>
      </c>
    </row>
    <row r="21" spans="1:19" s="45" customFormat="1">
      <c r="B21" s="78" t="s">
        <v>208</v>
      </c>
      <c r="C21" s="78"/>
      <c r="D21" s="78"/>
      <c r="E21" s="79"/>
      <c r="F21" s="78"/>
      <c r="G21" s="78"/>
      <c r="H21" s="78"/>
      <c r="I21" s="78"/>
      <c r="J21" s="78"/>
      <c r="K21" s="78"/>
      <c r="L21" s="78"/>
      <c r="M21" s="2"/>
      <c r="N21" s="2"/>
      <c r="O21" s="2"/>
      <c r="P21" s="2"/>
      <c r="Q21" s="2"/>
      <c r="R21" s="2"/>
      <c r="S21" s="2"/>
    </row>
    <row r="22" spans="1:19">
      <c r="B22" s="78" t="s">
        <v>209</v>
      </c>
      <c r="C22" s="78"/>
      <c r="D22" s="78"/>
      <c r="E22" s="79"/>
      <c r="F22" s="78"/>
      <c r="G22" s="78"/>
      <c r="H22" s="78"/>
      <c r="I22" s="78"/>
      <c r="J22" s="516" t="s">
        <v>210</v>
      </c>
      <c r="K22" s="516"/>
      <c r="L22" s="516"/>
      <c r="M22" s="516"/>
      <c r="N22" s="516"/>
      <c r="O22" s="2"/>
      <c r="P22" s="371"/>
      <c r="Q22" s="371"/>
      <c r="R22" s="371"/>
      <c r="S22" s="371"/>
    </row>
  </sheetData>
  <mergeCells count="23">
    <mergeCell ref="D3:J3"/>
    <mergeCell ref="H6:H11"/>
    <mergeCell ref="I6:I11"/>
    <mergeCell ref="J6:N7"/>
    <mergeCell ref="J8:N8"/>
    <mergeCell ref="J9:J11"/>
    <mergeCell ref="K9:K11"/>
    <mergeCell ref="L9:L11"/>
    <mergeCell ref="M9:N9"/>
    <mergeCell ref="M10:M11"/>
    <mergeCell ref="P22:S22"/>
    <mergeCell ref="J22:N22"/>
    <mergeCell ref="N10:N11"/>
    <mergeCell ref="E9:E11"/>
    <mergeCell ref="F9:F11"/>
    <mergeCell ref="G9:G11"/>
    <mergeCell ref="A6:A11"/>
    <mergeCell ref="B6:B11"/>
    <mergeCell ref="C6:C11"/>
    <mergeCell ref="D9:D11"/>
    <mergeCell ref="D6:G7"/>
    <mergeCell ref="D8:E8"/>
    <mergeCell ref="F8:G8"/>
  </mergeCells>
  <phoneticPr fontId="19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40" zoomScaleNormal="140" workbookViewId="0">
      <selection activeCell="K15" sqref="K15"/>
    </sheetView>
  </sheetViews>
  <sheetFormatPr defaultRowHeight="12.75"/>
  <cols>
    <col min="1" max="1" width="17.7109375" style="2" customWidth="1"/>
    <col min="2" max="2" width="8" style="2" hidden="1" customWidth="1"/>
    <col min="3" max="3" width="11.42578125" style="2" customWidth="1"/>
    <col min="4" max="4" width="10.140625" style="2" customWidth="1"/>
    <col min="5" max="5" width="11.140625" style="85" customWidth="1"/>
    <col min="6" max="16384" width="9.140625" style="2"/>
  </cols>
  <sheetData>
    <row r="1" spans="1:5">
      <c r="C1" s="2" t="s">
        <v>216</v>
      </c>
      <c r="D1" s="431"/>
      <c r="E1" s="431"/>
    </row>
    <row r="2" spans="1:5">
      <c r="D2" s="86"/>
      <c r="E2" s="86"/>
    </row>
    <row r="3" spans="1:5">
      <c r="D3" s="432"/>
      <c r="E3" s="432"/>
    </row>
    <row r="4" spans="1:5">
      <c r="A4" s="476" t="s">
        <v>2</v>
      </c>
      <c r="B4" s="476" t="s">
        <v>3</v>
      </c>
      <c r="C4" s="525" t="s">
        <v>204</v>
      </c>
      <c r="D4" s="525"/>
      <c r="E4" s="525"/>
    </row>
    <row r="5" spans="1:5">
      <c r="A5" s="477"/>
      <c r="B5" s="477"/>
      <c r="C5" s="525"/>
      <c r="D5" s="525"/>
      <c r="E5" s="525"/>
    </row>
    <row r="6" spans="1:5">
      <c r="A6" s="477"/>
      <c r="B6" s="477"/>
      <c r="C6" s="525"/>
      <c r="D6" s="525"/>
      <c r="E6" s="525"/>
    </row>
    <row r="7" spans="1:5" ht="14.25">
      <c r="A7" s="477"/>
      <c r="B7" s="477"/>
      <c r="C7" s="107" t="s">
        <v>215</v>
      </c>
      <c r="D7" s="477" t="s">
        <v>24</v>
      </c>
      <c r="E7" s="477" t="s">
        <v>25</v>
      </c>
    </row>
    <row r="8" spans="1:5">
      <c r="A8" s="478"/>
      <c r="B8" s="478"/>
      <c r="C8" s="5"/>
      <c r="D8" s="478"/>
      <c r="E8" s="478"/>
    </row>
    <row r="9" spans="1:5" s="87" customFormat="1">
      <c r="A9" s="4">
        <v>2</v>
      </c>
      <c r="B9" s="4">
        <v>3</v>
      </c>
      <c r="C9" s="4"/>
      <c r="D9" s="4">
        <v>4</v>
      </c>
      <c r="E9" s="4">
        <v>5</v>
      </c>
    </row>
    <row r="10" spans="1:5">
      <c r="A10" s="88" t="s">
        <v>30</v>
      </c>
      <c r="B10" s="89">
        <v>1.1000000000000001</v>
      </c>
      <c r="C10" s="90">
        <f>[1]косуля!F22</f>
        <v>34</v>
      </c>
      <c r="D10" s="91">
        <v>34</v>
      </c>
      <c r="E10" s="22">
        <v>34</v>
      </c>
    </row>
    <row r="11" spans="1:5">
      <c r="A11" s="92" t="s">
        <v>145</v>
      </c>
      <c r="B11" s="93">
        <v>1</v>
      </c>
      <c r="C11" s="94">
        <f>[1]косуля!F23</f>
        <v>0</v>
      </c>
      <c r="D11" s="95">
        <v>0</v>
      </c>
      <c r="E11" s="22">
        <v>4</v>
      </c>
    </row>
    <row r="12" spans="1:5">
      <c r="A12" s="88" t="s">
        <v>38</v>
      </c>
      <c r="B12" s="89">
        <v>1.5</v>
      </c>
      <c r="C12" s="90">
        <v>0</v>
      </c>
      <c r="D12" s="91">
        <v>11</v>
      </c>
      <c r="E12" s="22">
        <v>18</v>
      </c>
    </row>
    <row r="13" spans="1:5">
      <c r="A13" s="96" t="s">
        <v>40</v>
      </c>
      <c r="B13" s="89">
        <v>7.5</v>
      </c>
      <c r="C13" s="90">
        <f>[1]косуля!F37</f>
        <v>15</v>
      </c>
      <c r="D13" s="91">
        <v>22</v>
      </c>
      <c r="E13" s="22">
        <v>30</v>
      </c>
    </row>
    <row r="14" spans="1:5">
      <c r="A14" s="88" t="s">
        <v>41</v>
      </c>
      <c r="B14" s="89">
        <v>9</v>
      </c>
      <c r="C14" s="90">
        <f>[1]косуля!F38</f>
        <v>27</v>
      </c>
      <c r="D14" s="91">
        <v>36</v>
      </c>
      <c r="E14" s="22">
        <v>36</v>
      </c>
    </row>
    <row r="15" spans="1:5">
      <c r="A15" s="88" t="s">
        <v>47</v>
      </c>
      <c r="B15" s="89">
        <v>0.7</v>
      </c>
      <c r="C15" s="90">
        <f>[1]косуля!F45</f>
        <v>3</v>
      </c>
      <c r="D15" s="91">
        <v>3</v>
      </c>
      <c r="E15" s="22">
        <v>3</v>
      </c>
    </row>
    <row r="16" spans="1:5">
      <c r="A16" s="88" t="s">
        <v>48</v>
      </c>
      <c r="B16" s="89">
        <v>4</v>
      </c>
      <c r="C16" s="90">
        <f>[1]косуля!F46</f>
        <v>34</v>
      </c>
      <c r="D16" s="91">
        <v>41</v>
      </c>
      <c r="E16" s="22">
        <v>44</v>
      </c>
    </row>
    <row r="17" spans="1:5">
      <c r="A17" s="88" t="s">
        <v>50</v>
      </c>
      <c r="B17" s="89">
        <v>1.2</v>
      </c>
      <c r="C17" s="90">
        <v>4</v>
      </c>
      <c r="D17" s="91">
        <v>5</v>
      </c>
      <c r="E17" s="22">
        <v>5</v>
      </c>
    </row>
    <row r="18" spans="1:5">
      <c r="A18" s="97" t="s">
        <v>52</v>
      </c>
      <c r="B18" s="89">
        <v>2.8</v>
      </c>
      <c r="C18" s="90">
        <v>34</v>
      </c>
      <c r="D18" s="91">
        <v>34</v>
      </c>
      <c r="E18" s="22">
        <v>34</v>
      </c>
    </row>
    <row r="19" spans="1:5">
      <c r="A19" s="92" t="s">
        <v>54</v>
      </c>
      <c r="B19" s="98">
        <v>1.7</v>
      </c>
      <c r="C19" s="99">
        <v>10</v>
      </c>
      <c r="D19" s="100">
        <v>10</v>
      </c>
      <c r="E19" s="22">
        <v>11</v>
      </c>
    </row>
    <row r="20" spans="1:5">
      <c r="A20" s="88" t="s">
        <v>56</v>
      </c>
      <c r="B20" s="89">
        <v>4.9000000000000004</v>
      </c>
      <c r="C20" s="90">
        <v>10</v>
      </c>
      <c r="D20" s="91">
        <v>10</v>
      </c>
      <c r="E20" s="22">
        <v>10</v>
      </c>
    </row>
    <row r="21" spans="1:5">
      <c r="A21" s="101" t="s">
        <v>57</v>
      </c>
      <c r="B21" s="98">
        <v>2.6</v>
      </c>
      <c r="C21" s="99">
        <v>7</v>
      </c>
      <c r="D21" s="100">
        <v>10</v>
      </c>
      <c r="E21" s="22">
        <v>8</v>
      </c>
    </row>
    <row r="22" spans="1:5">
      <c r="A22" s="101" t="s">
        <v>151</v>
      </c>
      <c r="B22" s="98">
        <v>2.2999999999999998</v>
      </c>
      <c r="C22" s="99">
        <f>[1]косуля!F68</f>
        <v>0</v>
      </c>
      <c r="D22" s="100">
        <v>0</v>
      </c>
      <c r="E22" s="22">
        <v>10</v>
      </c>
    </row>
    <row r="23" spans="1:5">
      <c r="A23" s="101" t="s">
        <v>152</v>
      </c>
      <c r="B23" s="98">
        <v>2.5</v>
      </c>
      <c r="C23" s="99">
        <v>0</v>
      </c>
      <c r="D23" s="100">
        <v>0</v>
      </c>
      <c r="E23" s="22">
        <v>10</v>
      </c>
    </row>
    <row r="24" spans="1:5">
      <c r="A24" s="88" t="s">
        <v>59</v>
      </c>
      <c r="B24" s="89">
        <v>1.2</v>
      </c>
      <c r="C24" s="90">
        <v>0</v>
      </c>
      <c r="D24" s="91">
        <v>10</v>
      </c>
      <c r="E24" s="22">
        <v>10</v>
      </c>
    </row>
    <row r="25" spans="1:5">
      <c r="A25" s="101" t="s">
        <v>70</v>
      </c>
      <c r="B25" s="98">
        <v>3.1</v>
      </c>
      <c r="C25" s="99">
        <v>22</v>
      </c>
      <c r="D25" s="100">
        <v>28</v>
      </c>
      <c r="E25" s="22">
        <v>34</v>
      </c>
    </row>
    <row r="26" spans="1:5">
      <c r="A26" s="101" t="s">
        <v>71</v>
      </c>
      <c r="B26" s="98">
        <v>4.2</v>
      </c>
      <c r="C26" s="99">
        <v>35</v>
      </c>
      <c r="D26" s="100">
        <v>36</v>
      </c>
      <c r="E26" s="22">
        <v>35</v>
      </c>
    </row>
    <row r="27" spans="1:5">
      <c r="A27" s="88" t="s">
        <v>75</v>
      </c>
      <c r="B27" s="89">
        <v>6</v>
      </c>
      <c r="C27" s="90">
        <v>60</v>
      </c>
      <c r="D27" s="91">
        <v>66</v>
      </c>
      <c r="E27" s="22">
        <v>72</v>
      </c>
    </row>
    <row r="28" spans="1:5">
      <c r="A28" s="101" t="s">
        <v>83</v>
      </c>
      <c r="B28" s="98">
        <v>0.7</v>
      </c>
      <c r="C28" s="99">
        <v>50</v>
      </c>
      <c r="D28" s="100">
        <v>61</v>
      </c>
      <c r="E28" s="22">
        <v>59</v>
      </c>
    </row>
    <row r="29" spans="1:5">
      <c r="A29" s="101" t="s">
        <v>84</v>
      </c>
      <c r="B29" s="98">
        <v>0.6</v>
      </c>
      <c r="C29" s="99">
        <v>10</v>
      </c>
      <c r="D29" s="100">
        <v>9</v>
      </c>
      <c r="E29" s="22">
        <v>16</v>
      </c>
    </row>
    <row r="30" spans="1:5">
      <c r="A30" s="101" t="s">
        <v>85</v>
      </c>
      <c r="B30" s="98">
        <v>0.3</v>
      </c>
      <c r="C30" s="99">
        <v>10</v>
      </c>
      <c r="D30" s="100">
        <v>19</v>
      </c>
      <c r="E30" s="22">
        <v>27</v>
      </c>
    </row>
    <row r="31" spans="1:5">
      <c r="A31" s="101" t="s">
        <v>35</v>
      </c>
      <c r="B31" s="98">
        <v>3.5</v>
      </c>
      <c r="C31" s="99">
        <v>37</v>
      </c>
      <c r="D31" s="100">
        <v>34</v>
      </c>
      <c r="E31" s="22">
        <v>34</v>
      </c>
    </row>
    <row r="32" spans="1:5">
      <c r="A32" s="88" t="s">
        <v>88</v>
      </c>
      <c r="B32" s="89">
        <v>1</v>
      </c>
      <c r="C32" s="90">
        <v>38</v>
      </c>
      <c r="D32" s="91">
        <v>33</v>
      </c>
      <c r="E32" s="22">
        <v>34</v>
      </c>
    </row>
    <row r="33" spans="1:5">
      <c r="A33" s="101" t="s">
        <v>96</v>
      </c>
      <c r="B33" s="98">
        <v>2.2000000000000002</v>
      </c>
      <c r="C33" s="99">
        <v>13</v>
      </c>
      <c r="D33" s="100">
        <v>14</v>
      </c>
      <c r="E33" s="22">
        <v>34</v>
      </c>
    </row>
    <row r="34" spans="1:5">
      <c r="A34" s="101" t="s">
        <v>97</v>
      </c>
      <c r="B34" s="98">
        <v>2.2999999999999998</v>
      </c>
      <c r="C34" s="99">
        <v>34</v>
      </c>
      <c r="D34" s="100">
        <v>34</v>
      </c>
      <c r="E34" s="22">
        <v>15</v>
      </c>
    </row>
    <row r="35" spans="1:5">
      <c r="A35" s="101" t="s">
        <v>98</v>
      </c>
      <c r="B35" s="98">
        <v>4.0999999999999996</v>
      </c>
      <c r="C35" s="99">
        <v>11</v>
      </c>
      <c r="D35" s="100">
        <v>11</v>
      </c>
      <c r="E35" s="22">
        <v>17</v>
      </c>
    </row>
    <row r="36" spans="1:5" ht="25.5">
      <c r="A36" s="88" t="s">
        <v>100</v>
      </c>
      <c r="B36" s="102">
        <v>3.9</v>
      </c>
      <c r="C36" s="103">
        <v>38</v>
      </c>
      <c r="D36" s="104">
        <v>42</v>
      </c>
      <c r="E36" s="22">
        <v>42</v>
      </c>
    </row>
    <row r="37" spans="1:5">
      <c r="A37" s="88" t="s">
        <v>116</v>
      </c>
      <c r="B37" s="89">
        <v>5.9</v>
      </c>
      <c r="C37" s="90">
        <v>54</v>
      </c>
      <c r="D37" s="91">
        <v>59</v>
      </c>
      <c r="E37" s="22">
        <v>64</v>
      </c>
    </row>
    <row r="38" spans="1:5">
      <c r="A38" s="101" t="s">
        <v>117</v>
      </c>
      <c r="B38" s="98">
        <v>2.5</v>
      </c>
      <c r="C38" s="99">
        <v>17</v>
      </c>
      <c r="D38" s="100">
        <v>24</v>
      </c>
      <c r="E38" s="22">
        <v>34</v>
      </c>
    </row>
    <row r="39" spans="1:5">
      <c r="A39" s="101" t="s">
        <v>123</v>
      </c>
      <c r="B39" s="98">
        <v>12.5</v>
      </c>
      <c r="C39" s="99">
        <v>80</v>
      </c>
      <c r="D39" s="100">
        <v>80</v>
      </c>
      <c r="E39" s="22">
        <v>80</v>
      </c>
    </row>
    <row r="40" spans="1:5">
      <c r="A40" s="105" t="s">
        <v>217</v>
      </c>
      <c r="B40" s="105"/>
      <c r="C40" s="106">
        <f>SUM(C10:C39)</f>
        <v>687</v>
      </c>
      <c r="D40" s="106">
        <f>SUM(D10:D39)</f>
        <v>776</v>
      </c>
      <c r="E40" s="106">
        <f>SUM(E10:E39)</f>
        <v>864</v>
      </c>
    </row>
  </sheetData>
  <mergeCells count="7">
    <mergeCell ref="D1:E1"/>
    <mergeCell ref="D3:E3"/>
    <mergeCell ref="A4:A8"/>
    <mergeCell ref="B4:B8"/>
    <mergeCell ref="C4:E6"/>
    <mergeCell ref="D7:D8"/>
    <mergeCell ref="E7:E8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косуля европ.</vt:lpstr>
      <vt:lpstr>олень европ.</vt:lpstr>
      <vt:lpstr>олень пятнист.</vt:lpstr>
      <vt:lpstr>лось</vt:lpstr>
      <vt:lpstr>лань</vt:lpstr>
      <vt:lpstr>барсук</vt:lpstr>
      <vt:lpstr>лимиты 2021</vt:lpstr>
      <vt:lpstr>Лист1</vt:lpstr>
      <vt:lpstr>'лимиты 2021'!Область_печати</vt:lpstr>
      <vt:lpstr>лось!Область_печати</vt:lpstr>
      <vt:lpstr>'олень европ.'!Область_печати</vt:lpstr>
      <vt:lpstr>'олень пятнист.'!Область_печати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Fedynina.SE</dc:creator>
  <cp:lastModifiedBy>Hapteeva.NR</cp:lastModifiedBy>
  <cp:lastPrinted>2022-03-22T12:34:36Z</cp:lastPrinted>
  <dcterms:created xsi:type="dcterms:W3CDTF">2015-03-23T14:40:36Z</dcterms:created>
  <dcterms:modified xsi:type="dcterms:W3CDTF">2022-03-22T13:27:06Z</dcterms:modified>
</cp:coreProperties>
</file>