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07.2021" sheetId="1" r:id="rId1"/>
  </sheets>
  <definedNames>
    <definedName name="Z_94FFFF2F_E434_4586_88EB_CD5879477CA6_.wvu.Cols" localSheetId="0" hidden="1">'01.07.2021'!$G:$G</definedName>
    <definedName name="Z_94FFFF2F_E434_4586_88EB_CD5879477CA6_.wvu.PrintArea" localSheetId="0" hidden="1">'01.07.2021'!$A$1:$K$57</definedName>
    <definedName name="Z_94FFFF2F_E434_4586_88EB_CD5879477CA6_.wvu.PrintTitles" localSheetId="0" hidden="1">'01.07.2021'!$2:$5</definedName>
    <definedName name="Z_94FFFF2F_E434_4586_88EB_CD5879477CA6_.wvu.Rows" localSheetId="0" hidden="1">'01.07.2021'!$34:$34</definedName>
    <definedName name="Z_E11F0E49_85B5_4F20_BD5A_A5F895CB6C3F_.wvu.Cols" localSheetId="0" hidden="1">'01.07.2021'!$G:$G</definedName>
    <definedName name="Z_E11F0E49_85B5_4F20_BD5A_A5F895CB6C3F_.wvu.PrintArea" localSheetId="0" hidden="1">'01.07.2021'!$A$1:$K$57</definedName>
    <definedName name="Z_E11F0E49_85B5_4F20_BD5A_A5F895CB6C3F_.wvu.PrintTitles" localSheetId="0" hidden="1">'01.07.2021'!$2:$5</definedName>
    <definedName name="Z_E11F0E49_85B5_4F20_BD5A_A5F895CB6C3F_.wvu.Rows" localSheetId="0" hidden="1">'01.07.2021'!$34:$34</definedName>
    <definedName name="_xlnm.Print_Titles" localSheetId="0">'01.07.2021'!$2:$5</definedName>
    <definedName name="_xlnm.Print_Area" localSheetId="0">'01.07.2021'!$A$1:$K$57</definedName>
  </definedNames>
  <calcPr calcId="144525"/>
  <customWorkbookViews>
    <customWorkbookView name="МБУЦБО - Личное представление" guid="{94FFFF2F-E434-4586-88EB-CD5879477CA6}" mergeInterval="0" personalView="1" maximized="1" xWindow="1" yWindow="1" windowWidth="1680" windowHeight="829" activeSheetId="1"/>
    <customWorkbookView name="Бухгалтер - Личное представление" guid="{E11F0E49-85B5-4F20-BD5A-A5F895CB6C3F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I53" i="1" l="1"/>
  <c r="I48" i="1"/>
  <c r="I40" i="1"/>
  <c r="I32" i="1"/>
  <c r="I13" i="1"/>
  <c r="I7" i="1"/>
  <c r="J12" i="1"/>
  <c r="H12" i="1"/>
  <c r="J6" i="1"/>
  <c r="H6" i="1"/>
  <c r="I6" i="1" l="1"/>
  <c r="I12" i="1"/>
  <c r="H53" i="1"/>
  <c r="I31" i="1"/>
  <c r="J31" i="1"/>
  <c r="H31" i="1" l="1"/>
  <c r="I51" i="1" l="1"/>
  <c r="J51" i="1"/>
  <c r="I47" i="1"/>
  <c r="J47" i="1"/>
  <c r="I43" i="1"/>
  <c r="I39" i="1"/>
  <c r="J39" i="1"/>
  <c r="I56" i="1" l="1"/>
  <c r="H39" i="1" l="1"/>
  <c r="H47" i="1"/>
  <c r="H51" i="1"/>
  <c r="G6" i="1" l="1"/>
  <c r="G12" i="1"/>
  <c r="G31" i="1"/>
  <c r="G39" i="1"/>
  <c r="G43" i="1"/>
  <c r="H43" i="1"/>
  <c r="H56" i="1" s="1"/>
  <c r="J43" i="1"/>
  <c r="J56" i="1" s="1"/>
  <c r="G47" i="1"/>
  <c r="G51" i="1"/>
  <c r="G56" i="1" l="1"/>
</calcChain>
</file>

<file path=xl/sharedStrings.xml><?xml version="1.0" encoding="utf-8"?>
<sst xmlns="http://schemas.openxmlformats.org/spreadsheetml/2006/main" count="170" uniqueCount="134">
  <si>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</si>
  <si>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</si>
  <si>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</si>
  <si>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</si>
  <si>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</si>
  <si>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</si>
  <si>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</si>
  <si>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</si>
  <si>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</si>
  <si>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</si>
  <si>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</si>
  <si>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</si>
  <si>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</si>
  <si>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</si>
  <si>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</si>
  <si>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</si>
  <si>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</si>
  <si>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</si>
  <si>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</si>
  <si>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</si>
  <si>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</si>
  <si>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</si>
  <si>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</si>
  <si>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</si>
  <si>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</si>
  <si>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</si>
  <si>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</si>
  <si>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</si>
  <si>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</si>
  <si>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</si>
  <si>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</si>
  <si>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</si>
  <si>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</si>
  <si>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</si>
  <si>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</si>
  <si>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</si>
  <si>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</si>
  <si>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</si>
  <si>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</si>
  <si>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</si>
  <si>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</si>
  <si>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</si>
  <si>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</si>
  <si>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</si>
  <si>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</si>
  <si>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</si>
  <si>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</si>
  <si>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</si>
  <si>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</si>
  <si>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</si>
  <si>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</si>
  <si>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2.3: Всеобуч по плаванию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</si>
  <si>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</si>
  <si>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</si>
  <si>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</si>
  <si>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</si>
  <si>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</si>
  <si>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</si>
  <si>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</si>
  <si>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</si>
  <si>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</si>
  <si>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</si>
  <si>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</si>
  <si>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</si>
  <si>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</si>
  <si>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</si>
  <si>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</si>
  <si>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</si>
  <si>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</si>
  <si>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</si>
  <si>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</si>
  <si>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</si>
  <si>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</si>
  <si>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</si>
  <si>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2.10: Приобретение транспортных средств (автобусов) для перевозки детей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</si>
  <si>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</si>
  <si>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</si>
  <si>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</si>
  <si>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</si>
  <si>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3.5.</t>
  </si>
  <si>
    <t>3.4.</t>
  </si>
  <si>
    <t>2.3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</si>
  <si>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</si>
  <si>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</si>
  <si>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</si>
  <si>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</si>
  <si>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</si>
  <si>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</si>
  <si>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>Отчет об исполнении плана реализации муниципальной программы Белокалитвинского района "Развитие образования" за период 6 месяцев 2021г.</t>
  </si>
  <si>
    <t>факт на 01.06.2021</t>
  </si>
  <si>
    <t>ОМ 1.8: Расходы на мероприятия по антитеррористической защищённости</t>
  </si>
  <si>
    <t>ОМ 1.11: Расходы на мероприятия по пожарной безопасности</t>
  </si>
  <si>
    <t>Основное мероприятие 2.20. Реализация мероприятий по профилактике и устранению последствий распространения короновирусной инфекции на территории Белокалитвинского района</t>
  </si>
  <si>
    <t>Основное мероприятие 2.21. Капитальный ремонт спортивных площадок, расположенных на территории общеобразовательных организаций</t>
  </si>
  <si>
    <t>Основное мероприятие 2.24. Расходы на мероприятия по пожарной безопасности</t>
  </si>
  <si>
    <t>Основное мероприятие 2.25. Расходы связанные с капитальным ремонтом</t>
  </si>
  <si>
    <t xml:space="preserve">предоставление детям-инвалидам возможности освоения образовательных программ в форме дистанционного
образования; проведение текущих ремонтов зданий, приобретение основных средств и другие расходы для  обеспечения качественного образовательного процесса
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</si>
  <si>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орга-низациях, обеспечение дополнительного образования детей в муниципальных общеобразовательных организациях</t>
  </si>
  <si>
    <t>массовое обучение плаванию младших школьников и выявление перспективных детей для серьезных занятий спортом</t>
  </si>
  <si>
    <t>сокращение количества зданий и сооружений  общеобразовательной сферы района, нуждающихся в капитальном ремонте</t>
  </si>
  <si>
    <t>обеспечение антитеррористической безопасности</t>
  </si>
  <si>
    <t>обеспечение безопасных и комфортных условий для обучающихся муниципальных образовательных орга¬низаций в результате при¬обретения транспортных средств</t>
  </si>
  <si>
    <t>обеспечение односменного режима обучения в муниципальных общеобразовательных организациях за счет создания новых мест в общеобразовательных организациях, в том числе путем строительства школ с использованием типовых и экономически эффективных проектов и модернизации существующей  школ (капильный ремонт, реконструкция, при¬стройка к зданиям школ)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</si>
  <si>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</si>
  <si>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выплата ежемесячного денежного вознаграждения за классное руководство педагогическим работникам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</si>
  <si>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</si>
  <si>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безопасных и комфортных условий для обучающихся муниципаль¬ных образовательных</t>
  </si>
  <si>
    <t>обеспечение безопасных и комфортных условий для обучающихся муниципальных образовательных путем устройства спортивных площадок</t>
  </si>
  <si>
    <t>обеспечение пожарной безопасности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</si>
  <si>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</si>
  <si>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организаций, обеспечение деятельности дошкольных организаций находящихся в простое</t>
  </si>
  <si>
    <t xml:space="preserve">обеспечение пожарной безопасности </t>
  </si>
  <si>
    <t>- выполнение работ</t>
  </si>
  <si>
    <t>- строительный контроль</t>
  </si>
  <si>
    <t>увеличение энергосбережения в связи с заменой существующих деревянных окон и наружных дверных блоков в муниципальных общеобразовательных организациях Белокалитвинского района</t>
  </si>
  <si>
    <t>ОМ 2.6.Расходы на проведение мероприятий по энергосбережению в части замены существующих деревянных окон и наружных дверных блоков в муници¬пальных общеобразовательных организациях, в том числе:</t>
  </si>
  <si>
    <t>ОМ 3.7. Разработка проектно-сметной документации на капитальный ремонт и реконструкцию образовательных организаций</t>
  </si>
  <si>
    <t>ОМ 3.10. Расходы на мероприятия по пожарной безопасности</t>
  </si>
  <si>
    <t xml:space="preserve"> обеспечение государственных гарантий реализации прав на получение общедоступного дополнительного образования детей в муниципальных общеобразовательных организациях; расширить возможности для
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
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</si>
  <si>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эксплуатацион¬ной надежности строительных конструкций и систем инженернотехнического обеспечения</t>
  </si>
  <si>
    <t>улучшить условия для развития педагогического потенциала, реализация Указа Президента от 07.05.2012 №597</t>
  </si>
  <si>
    <t xml:space="preserve">подготовка проектной документации для проведения на капитальных
ремонтов и реконструкций образовательных организаций
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</si>
  <si>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</si>
  <si>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</si>
  <si>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</si>
  <si>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</si>
  <si>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</si>
  <si>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</si>
  <si>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</si>
  <si>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</si>
  <si>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</si>
  <si>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</si>
  <si>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района;
- расширить возможности для обучающихся по до-полнительным образовательным программам по оказанию психологопедагогической и медико-социальной помощи.
 </t>
  </si>
  <si>
    <t>И.о. заведующей     МБОУ ИМЦ    Калабухова Т.М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</si>
</sst>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quotePrefix="1" applyFont="1" applyFill="1" applyBorder="1" applyAlignment="1">
      <alignment horizontal="justify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vertical="top" wrapText="1"/>
    </xf>
    <xf numFmtId="164" fontId="10" fillId="2" borderId="7" xfId="0" applyNumberFormat="1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2" borderId="5" xfId="0" quotePrefix="1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6" xfId="0" quotePrefix="1" applyFont="1" applyFill="1" applyBorder="1" applyAlignment="1">
      <alignment horizontal="justify" vertical="top" wrapText="1"/>
    </xf>
    <xf numFmtId="0" fontId="5" fillId="2" borderId="5" xfId="0" quotePrefix="1" applyFont="1" applyFill="1" applyBorder="1" applyAlignment="1">
      <alignment horizontal="justify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SheetLayoutView="100" workbookViewId="0">
      <selection activeCell="F14" sqref="F14:F22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56" customWidth="1"/>
    <col min="10" max="10" width="16.42578125" style="56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109" t="s">
        <v>88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"/>
    </row>
    <row r="2" spans="1:12" s="6" customFormat="1" ht="19.5" customHeight="1" x14ac:dyDescent="0.2">
      <c r="A2" s="110" t="s">
        <v>34</v>
      </c>
      <c r="B2" s="110" t="s">
        <v>44</v>
      </c>
      <c r="C2" s="110" t="s">
        <v>45</v>
      </c>
      <c r="D2" s="111" t="s">
        <v>33</v>
      </c>
      <c r="E2" s="111" t="s">
        <v>71</v>
      </c>
      <c r="F2" s="114" t="s">
        <v>32</v>
      </c>
      <c r="G2" s="17"/>
      <c r="H2" s="115" t="s">
        <v>42</v>
      </c>
      <c r="I2" s="116"/>
      <c r="J2" s="117"/>
      <c r="K2" s="111" t="s">
        <v>46</v>
      </c>
      <c r="L2" s="5"/>
    </row>
    <row r="3" spans="1:12" s="8" customFormat="1" ht="13.5" customHeight="1" x14ac:dyDescent="0.2">
      <c r="A3" s="110"/>
      <c r="B3" s="110"/>
      <c r="C3" s="110"/>
      <c r="D3" s="112"/>
      <c r="E3" s="112"/>
      <c r="F3" s="114"/>
      <c r="G3" s="17"/>
      <c r="H3" s="118"/>
      <c r="I3" s="119"/>
      <c r="J3" s="120"/>
      <c r="K3" s="112"/>
      <c r="L3" s="7"/>
    </row>
    <row r="4" spans="1:12" s="8" customFormat="1" ht="62.25" customHeight="1" x14ac:dyDescent="0.2">
      <c r="A4" s="110"/>
      <c r="B4" s="110"/>
      <c r="C4" s="110"/>
      <c r="D4" s="113"/>
      <c r="E4" s="113"/>
      <c r="F4" s="114"/>
      <c r="G4" s="18"/>
      <c r="H4" s="46" t="s">
        <v>31</v>
      </c>
      <c r="I4" s="46" t="s">
        <v>43</v>
      </c>
      <c r="J4" s="46" t="s">
        <v>89</v>
      </c>
      <c r="K4" s="113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47">
        <v>7</v>
      </c>
      <c r="I5" s="47"/>
      <c r="J5" s="47">
        <v>8</v>
      </c>
      <c r="K5" s="22">
        <v>9</v>
      </c>
      <c r="L5" s="7"/>
    </row>
    <row r="6" spans="1:12" s="10" customFormat="1" ht="41.25" customHeight="1" x14ac:dyDescent="0.2">
      <c r="A6" s="23" t="s">
        <v>30</v>
      </c>
      <c r="B6" s="24" t="s">
        <v>29</v>
      </c>
      <c r="C6" s="88" t="s">
        <v>82</v>
      </c>
      <c r="D6" s="104" t="s">
        <v>109</v>
      </c>
      <c r="E6" s="86">
        <v>44197</v>
      </c>
      <c r="F6" s="86">
        <v>44561</v>
      </c>
      <c r="G6" s="25" t="e">
        <f>G7+G8+#REF!+G9</f>
        <v>#REF!</v>
      </c>
      <c r="H6" s="48">
        <f>SUM(H7:H10)</f>
        <v>431602.10000000003</v>
      </c>
      <c r="I6" s="48">
        <f t="shared" ref="I6:J6" si="0">SUM(I7:I10)</f>
        <v>404292.60000000003</v>
      </c>
      <c r="J6" s="48">
        <f t="shared" si="0"/>
        <v>215346.9</v>
      </c>
      <c r="K6" s="90"/>
      <c r="L6" s="9"/>
    </row>
    <row r="7" spans="1:12" s="10" customFormat="1" ht="125.25" customHeight="1" x14ac:dyDescent="0.2">
      <c r="A7" s="23" t="s">
        <v>28</v>
      </c>
      <c r="B7" s="70" t="s">
        <v>47</v>
      </c>
      <c r="C7" s="108"/>
      <c r="D7" s="105"/>
      <c r="E7" s="103"/>
      <c r="F7" s="103"/>
      <c r="G7" s="27">
        <v>117497.5</v>
      </c>
      <c r="H7" s="57">
        <v>422796.5</v>
      </c>
      <c r="I7" s="57">
        <f>H7-27309.5</f>
        <v>395487</v>
      </c>
      <c r="J7" s="57">
        <v>211491.1</v>
      </c>
      <c r="K7" s="92"/>
      <c r="L7" s="11"/>
    </row>
    <row r="8" spans="1:12" s="10" customFormat="1" ht="116.25" customHeight="1" x14ac:dyDescent="0.2">
      <c r="A8" s="29" t="s">
        <v>27</v>
      </c>
      <c r="B8" s="70" t="s">
        <v>48</v>
      </c>
      <c r="C8" s="108"/>
      <c r="D8" s="70" t="s">
        <v>110</v>
      </c>
      <c r="E8" s="103"/>
      <c r="F8" s="103"/>
      <c r="G8" s="27">
        <v>0</v>
      </c>
      <c r="H8" s="57">
        <v>8491.4</v>
      </c>
      <c r="I8" s="57">
        <v>8491.4</v>
      </c>
      <c r="J8" s="57">
        <v>3855.8</v>
      </c>
      <c r="K8" s="92"/>
      <c r="L8" s="9"/>
    </row>
    <row r="9" spans="1:12" s="10" customFormat="1" ht="36.75" customHeight="1" x14ac:dyDescent="0.2">
      <c r="A9" s="30" t="s">
        <v>26</v>
      </c>
      <c r="B9" s="71" t="s">
        <v>90</v>
      </c>
      <c r="C9" s="108"/>
      <c r="D9" s="70" t="s">
        <v>100</v>
      </c>
      <c r="E9" s="103"/>
      <c r="F9" s="103"/>
      <c r="G9" s="27">
        <v>138782.9</v>
      </c>
      <c r="H9" s="57">
        <v>164.2</v>
      </c>
      <c r="I9" s="49">
        <v>164.2</v>
      </c>
      <c r="J9" s="49">
        <v>0</v>
      </c>
      <c r="K9" s="92"/>
      <c r="L9" s="12"/>
    </row>
    <row r="10" spans="1:12" s="10" customFormat="1" ht="27" customHeight="1" x14ac:dyDescent="0.2">
      <c r="A10" s="23" t="s">
        <v>35</v>
      </c>
      <c r="B10" s="71" t="s">
        <v>91</v>
      </c>
      <c r="C10" s="108"/>
      <c r="D10" s="70" t="s">
        <v>111</v>
      </c>
      <c r="E10" s="103"/>
      <c r="F10" s="103"/>
      <c r="G10" s="27"/>
      <c r="H10" s="51">
        <v>150</v>
      </c>
      <c r="I10" s="50">
        <v>150</v>
      </c>
      <c r="J10" s="50">
        <v>0</v>
      </c>
      <c r="K10" s="92"/>
      <c r="L10" s="12"/>
    </row>
    <row r="11" spans="1:12" s="10" customFormat="1" ht="16.5" customHeight="1" x14ac:dyDescent="0.2">
      <c r="A11" s="23"/>
      <c r="B11" s="68" t="s">
        <v>3</v>
      </c>
      <c r="C11" s="121"/>
      <c r="D11" s="122"/>
      <c r="E11" s="123"/>
      <c r="F11" s="124"/>
      <c r="G11" s="27"/>
      <c r="H11" s="51" t="s">
        <v>2</v>
      </c>
      <c r="I11" s="51" t="s">
        <v>2</v>
      </c>
      <c r="J11" s="51" t="s">
        <v>2</v>
      </c>
      <c r="K11" s="60" t="s">
        <v>2</v>
      </c>
      <c r="L11" s="11"/>
    </row>
    <row r="12" spans="1:12" s="10" customFormat="1" ht="30" customHeight="1" x14ac:dyDescent="0.2">
      <c r="A12" s="32" t="s">
        <v>25</v>
      </c>
      <c r="B12" s="24" t="s">
        <v>24</v>
      </c>
      <c r="C12" s="107" t="s">
        <v>83</v>
      </c>
      <c r="D12" s="104" t="s">
        <v>97</v>
      </c>
      <c r="E12" s="106">
        <v>44197</v>
      </c>
      <c r="F12" s="106">
        <v>44561</v>
      </c>
      <c r="G12" s="59" t="e">
        <f>G13+#REF!+G14+#REF!+#REF!</f>
        <v>#REF!</v>
      </c>
      <c r="H12" s="48">
        <f>SUM(H13:H29)</f>
        <v>943542.8</v>
      </c>
      <c r="I12" s="48">
        <f t="shared" ref="I12:J12" si="1">SUM(I13:I29)</f>
        <v>942174.5</v>
      </c>
      <c r="J12" s="48">
        <f t="shared" si="1"/>
        <v>487654.60000000003</v>
      </c>
      <c r="K12" s="79"/>
      <c r="L12" s="9"/>
    </row>
    <row r="13" spans="1:12" s="10" customFormat="1" ht="138.75" customHeight="1" x14ac:dyDescent="0.2">
      <c r="A13" s="23" t="s">
        <v>23</v>
      </c>
      <c r="B13" s="70" t="s">
        <v>50</v>
      </c>
      <c r="C13" s="107"/>
      <c r="D13" s="105"/>
      <c r="E13" s="106"/>
      <c r="F13" s="106"/>
      <c r="G13" s="58">
        <v>458025.5</v>
      </c>
      <c r="H13" s="57">
        <v>688921.9</v>
      </c>
      <c r="I13" s="57">
        <f>H13-1368.3</f>
        <v>687553.6</v>
      </c>
      <c r="J13" s="57">
        <v>378470.6</v>
      </c>
      <c r="K13" s="59"/>
      <c r="L13" s="11"/>
    </row>
    <row r="14" spans="1:12" s="10" customFormat="1" ht="115.5" customHeight="1" x14ac:dyDescent="0.2">
      <c r="A14" s="23" t="s">
        <v>22</v>
      </c>
      <c r="B14" s="70" t="s">
        <v>49</v>
      </c>
      <c r="C14" s="72"/>
      <c r="D14" s="75" t="s">
        <v>96</v>
      </c>
      <c r="E14" s="86">
        <v>44197</v>
      </c>
      <c r="F14" s="86">
        <v>44561</v>
      </c>
      <c r="G14" s="58">
        <v>607.79999999999995</v>
      </c>
      <c r="H14" s="57">
        <v>64567.5</v>
      </c>
      <c r="I14" s="57">
        <v>64567.5</v>
      </c>
      <c r="J14" s="57">
        <v>26881.599999999999</v>
      </c>
      <c r="K14" s="76"/>
      <c r="L14" s="11"/>
    </row>
    <row r="15" spans="1:12" s="10" customFormat="1" ht="51" customHeight="1" x14ac:dyDescent="0.2">
      <c r="A15" s="23" t="s">
        <v>81</v>
      </c>
      <c r="B15" s="69" t="s">
        <v>51</v>
      </c>
      <c r="C15" s="73"/>
      <c r="D15" s="75" t="s">
        <v>98</v>
      </c>
      <c r="E15" s="103"/>
      <c r="F15" s="103"/>
      <c r="G15" s="58"/>
      <c r="H15" s="57">
        <v>612.6</v>
      </c>
      <c r="I15" s="57">
        <v>612.6</v>
      </c>
      <c r="J15" s="57">
        <v>0</v>
      </c>
      <c r="K15" s="77"/>
      <c r="L15" s="11"/>
    </row>
    <row r="16" spans="1:12" s="10" customFormat="1" ht="103.5" customHeight="1" x14ac:dyDescent="0.2">
      <c r="A16" s="95" t="s">
        <v>21</v>
      </c>
      <c r="B16" s="69" t="s">
        <v>115</v>
      </c>
      <c r="C16" s="73"/>
      <c r="D16" s="93" t="s">
        <v>114</v>
      </c>
      <c r="E16" s="103"/>
      <c r="F16" s="103"/>
      <c r="G16" s="58"/>
      <c r="H16" s="100">
        <v>644.9</v>
      </c>
      <c r="I16" s="100">
        <v>644.9</v>
      </c>
      <c r="J16" s="100">
        <v>0</v>
      </c>
      <c r="K16" s="77"/>
      <c r="L16" s="11"/>
    </row>
    <row r="17" spans="1:12" s="10" customFormat="1" ht="15" customHeight="1" x14ac:dyDescent="0.2">
      <c r="A17" s="96"/>
      <c r="B17" s="81" t="s">
        <v>112</v>
      </c>
      <c r="C17" s="73"/>
      <c r="D17" s="98"/>
      <c r="E17" s="103"/>
      <c r="F17" s="103"/>
      <c r="G17" s="58"/>
      <c r="H17" s="101"/>
      <c r="I17" s="101"/>
      <c r="J17" s="101"/>
      <c r="K17" s="77"/>
      <c r="L17" s="11"/>
    </row>
    <row r="18" spans="1:12" s="10" customFormat="1" ht="13.5" customHeight="1" x14ac:dyDescent="0.2">
      <c r="A18" s="97"/>
      <c r="B18" s="82" t="s">
        <v>113</v>
      </c>
      <c r="C18" s="73"/>
      <c r="D18" s="99"/>
      <c r="E18" s="103"/>
      <c r="F18" s="103"/>
      <c r="G18" s="58"/>
      <c r="H18" s="102"/>
      <c r="I18" s="102"/>
      <c r="J18" s="102"/>
      <c r="K18" s="77"/>
      <c r="L18" s="11"/>
    </row>
    <row r="19" spans="1:12" s="10" customFormat="1" ht="52.5" customHeight="1" x14ac:dyDescent="0.2">
      <c r="A19" s="23" t="s">
        <v>20</v>
      </c>
      <c r="B19" s="68" t="s">
        <v>72</v>
      </c>
      <c r="C19" s="73"/>
      <c r="D19" s="70" t="s">
        <v>99</v>
      </c>
      <c r="E19" s="103"/>
      <c r="F19" s="103"/>
      <c r="G19" s="58"/>
      <c r="H19" s="57">
        <v>84774.8</v>
      </c>
      <c r="I19" s="57">
        <v>84774.8</v>
      </c>
      <c r="J19" s="57">
        <v>40312.199999999997</v>
      </c>
      <c r="K19" s="77"/>
      <c r="L19" s="11"/>
    </row>
    <row r="20" spans="1:12" s="10" customFormat="1" ht="38.25" customHeight="1" x14ac:dyDescent="0.2">
      <c r="A20" s="23" t="s">
        <v>122</v>
      </c>
      <c r="B20" s="70" t="s">
        <v>73</v>
      </c>
      <c r="C20" s="73"/>
      <c r="D20" s="70" t="s">
        <v>100</v>
      </c>
      <c r="E20" s="103"/>
      <c r="F20" s="103"/>
      <c r="G20" s="58"/>
      <c r="H20" s="57">
        <v>1214</v>
      </c>
      <c r="I20" s="57">
        <v>1214</v>
      </c>
      <c r="J20" s="57">
        <v>206.2</v>
      </c>
      <c r="K20" s="77"/>
      <c r="L20" s="11"/>
    </row>
    <row r="21" spans="1:12" s="10" customFormat="1" ht="38.25" customHeight="1" x14ac:dyDescent="0.2">
      <c r="A21" s="23" t="s">
        <v>123</v>
      </c>
      <c r="B21" s="70" t="s">
        <v>74</v>
      </c>
      <c r="C21" s="73"/>
      <c r="D21" s="70" t="s">
        <v>101</v>
      </c>
      <c r="E21" s="103"/>
      <c r="F21" s="103"/>
      <c r="G21" s="58"/>
      <c r="H21" s="57">
        <v>4271.2</v>
      </c>
      <c r="I21" s="57">
        <v>4271.2</v>
      </c>
      <c r="J21" s="57">
        <v>1936.7</v>
      </c>
      <c r="K21" s="77"/>
      <c r="L21" s="11"/>
    </row>
    <row r="22" spans="1:12" s="10" customFormat="1" ht="142.5" customHeight="1" x14ac:dyDescent="0.2">
      <c r="A22" s="23" t="s">
        <v>124</v>
      </c>
      <c r="B22" s="70" t="s">
        <v>75</v>
      </c>
      <c r="C22" s="74"/>
      <c r="D22" s="70" t="s">
        <v>102</v>
      </c>
      <c r="E22" s="87"/>
      <c r="F22" s="87"/>
      <c r="G22" s="58"/>
      <c r="H22" s="57">
        <v>289.7</v>
      </c>
      <c r="I22" s="57">
        <v>289.7</v>
      </c>
      <c r="J22" s="57">
        <v>119.8</v>
      </c>
      <c r="K22" s="78"/>
      <c r="L22" s="11"/>
    </row>
    <row r="23" spans="1:12" s="10" customFormat="1" ht="105" customHeight="1" x14ac:dyDescent="0.2">
      <c r="A23" s="23" t="s">
        <v>125</v>
      </c>
      <c r="B23" s="70" t="s">
        <v>76</v>
      </c>
      <c r="C23" s="88"/>
      <c r="D23" s="70" t="s">
        <v>103</v>
      </c>
      <c r="E23" s="86">
        <v>44197</v>
      </c>
      <c r="F23" s="86">
        <v>44561</v>
      </c>
      <c r="G23" s="58"/>
      <c r="H23" s="57">
        <v>7448.4</v>
      </c>
      <c r="I23" s="57">
        <v>7448.4</v>
      </c>
      <c r="J23" s="57">
        <v>956.5</v>
      </c>
      <c r="K23" s="90"/>
      <c r="L23" s="11"/>
    </row>
    <row r="24" spans="1:12" s="10" customFormat="1" ht="54" customHeight="1" x14ac:dyDescent="0.2">
      <c r="A24" s="23" t="s">
        <v>126</v>
      </c>
      <c r="B24" s="70" t="s">
        <v>77</v>
      </c>
      <c r="C24" s="108"/>
      <c r="D24" s="70" t="s">
        <v>104</v>
      </c>
      <c r="E24" s="103"/>
      <c r="F24" s="103"/>
      <c r="G24" s="58"/>
      <c r="H24" s="57">
        <v>42809.8</v>
      </c>
      <c r="I24" s="57">
        <v>42809.8</v>
      </c>
      <c r="J24" s="57">
        <v>21799.4</v>
      </c>
      <c r="K24" s="92"/>
      <c r="L24" s="11"/>
    </row>
    <row r="25" spans="1:12" s="10" customFormat="1" ht="64.5" customHeight="1" x14ac:dyDescent="0.2">
      <c r="A25" s="23" t="s">
        <v>127</v>
      </c>
      <c r="B25" s="70" t="s">
        <v>78</v>
      </c>
      <c r="C25" s="108"/>
      <c r="D25" s="70" t="s">
        <v>105</v>
      </c>
      <c r="E25" s="103"/>
      <c r="F25" s="103"/>
      <c r="G25" s="58"/>
      <c r="H25" s="57">
        <v>37300.300000000003</v>
      </c>
      <c r="I25" s="57">
        <v>37300.300000000003</v>
      </c>
      <c r="J25" s="57">
        <v>16599.900000000001</v>
      </c>
      <c r="K25" s="92"/>
      <c r="L25" s="11"/>
    </row>
    <row r="26" spans="1:12" s="10" customFormat="1" ht="25.5" customHeight="1" x14ac:dyDescent="0.2">
      <c r="A26" s="23" t="s">
        <v>128</v>
      </c>
      <c r="B26" s="70" t="s">
        <v>92</v>
      </c>
      <c r="C26" s="108"/>
      <c r="D26" s="70" t="s">
        <v>106</v>
      </c>
      <c r="E26" s="103"/>
      <c r="F26" s="103"/>
      <c r="G26" s="58"/>
      <c r="H26" s="57">
        <v>72.599999999999994</v>
      </c>
      <c r="I26" s="57">
        <v>72.599999999999994</v>
      </c>
      <c r="J26" s="57">
        <v>65</v>
      </c>
      <c r="K26" s="92"/>
      <c r="L26" s="11"/>
    </row>
    <row r="27" spans="1:12" s="10" customFormat="1" ht="25.5" customHeight="1" x14ac:dyDescent="0.2">
      <c r="A27" s="23" t="s">
        <v>129</v>
      </c>
      <c r="B27" s="70" t="s">
        <v>93</v>
      </c>
      <c r="C27" s="108"/>
      <c r="D27" s="70" t="s">
        <v>107</v>
      </c>
      <c r="E27" s="103"/>
      <c r="F27" s="103"/>
      <c r="G27" s="58"/>
      <c r="H27" s="57">
        <v>9538.6</v>
      </c>
      <c r="I27" s="57">
        <v>9538.6</v>
      </c>
      <c r="J27" s="57">
        <v>0</v>
      </c>
      <c r="K27" s="92"/>
      <c r="L27" s="11"/>
    </row>
    <row r="28" spans="1:12" s="10" customFormat="1" ht="25.5" customHeight="1" x14ac:dyDescent="0.2">
      <c r="A28" s="23" t="s">
        <v>130</v>
      </c>
      <c r="B28" s="80" t="s">
        <v>94</v>
      </c>
      <c r="C28" s="108"/>
      <c r="D28" s="70" t="s">
        <v>108</v>
      </c>
      <c r="E28" s="103"/>
      <c r="F28" s="103"/>
      <c r="G28" s="58"/>
      <c r="H28" s="57">
        <v>391.5</v>
      </c>
      <c r="I28" s="57">
        <v>391.5</v>
      </c>
      <c r="J28" s="57">
        <v>130.4</v>
      </c>
      <c r="K28" s="92"/>
      <c r="L28" s="11"/>
    </row>
    <row r="29" spans="1:12" s="10" customFormat="1" ht="43.5" customHeight="1" x14ac:dyDescent="0.2">
      <c r="A29" s="23" t="s">
        <v>131</v>
      </c>
      <c r="B29" s="80" t="s">
        <v>95</v>
      </c>
      <c r="C29" s="89"/>
      <c r="D29" s="70" t="s">
        <v>99</v>
      </c>
      <c r="E29" s="87"/>
      <c r="F29" s="87"/>
      <c r="G29" s="58"/>
      <c r="H29" s="57">
        <v>685</v>
      </c>
      <c r="I29" s="57">
        <v>685</v>
      </c>
      <c r="J29" s="57">
        <v>176.3</v>
      </c>
      <c r="K29" s="91"/>
      <c r="L29" s="11"/>
    </row>
    <row r="30" spans="1:12" ht="13.5" customHeight="1" x14ac:dyDescent="0.2">
      <c r="A30" s="33"/>
      <c r="B30" s="68" t="s">
        <v>3</v>
      </c>
      <c r="C30" s="126"/>
      <c r="D30" s="127"/>
      <c r="E30" s="127"/>
      <c r="F30" s="128"/>
      <c r="G30" s="31"/>
      <c r="H30" s="51" t="s">
        <v>2</v>
      </c>
      <c r="I30" s="51" t="s">
        <v>2</v>
      </c>
      <c r="J30" s="51" t="s">
        <v>2</v>
      </c>
      <c r="K30" s="61" t="s">
        <v>2</v>
      </c>
    </row>
    <row r="31" spans="1:12" ht="63.75" customHeight="1" x14ac:dyDescent="0.2">
      <c r="A31" s="32" t="s">
        <v>19</v>
      </c>
      <c r="B31" s="42" t="s">
        <v>18</v>
      </c>
      <c r="C31" s="88" t="s">
        <v>87</v>
      </c>
      <c r="D31" s="93" t="s">
        <v>118</v>
      </c>
      <c r="E31" s="86">
        <v>44197</v>
      </c>
      <c r="F31" s="86">
        <v>44561</v>
      </c>
      <c r="G31" s="43" t="e">
        <f>G32+G34+#REF!+#REF!+#REF!+#REF!</f>
        <v>#REF!</v>
      </c>
      <c r="H31" s="48">
        <f>SUM(H32:H37)</f>
        <v>99041.7</v>
      </c>
      <c r="I31" s="48">
        <f>SUM(I32:I37)</f>
        <v>97639.5</v>
      </c>
      <c r="J31" s="48">
        <f>SUM(J32:J37)</f>
        <v>48963.8</v>
      </c>
      <c r="K31" s="90"/>
      <c r="L31" s="13"/>
    </row>
    <row r="32" spans="1:12" ht="90" customHeight="1" x14ac:dyDescent="0.2">
      <c r="A32" s="33" t="s">
        <v>17</v>
      </c>
      <c r="B32" s="65" t="s">
        <v>52</v>
      </c>
      <c r="C32" s="89"/>
      <c r="D32" s="94"/>
      <c r="E32" s="87"/>
      <c r="F32" s="87"/>
      <c r="G32" s="44">
        <v>0</v>
      </c>
      <c r="H32" s="53">
        <v>71295.199999999997</v>
      </c>
      <c r="I32" s="53">
        <f>H32-1402.2</f>
        <v>69893</v>
      </c>
      <c r="J32" s="53">
        <v>35974.5</v>
      </c>
      <c r="K32" s="91"/>
      <c r="L32" s="13"/>
    </row>
    <row r="33" spans="1:12" ht="102.75" customHeight="1" x14ac:dyDescent="0.2">
      <c r="A33" s="23" t="s">
        <v>16</v>
      </c>
      <c r="B33" s="62" t="s">
        <v>53</v>
      </c>
      <c r="C33" s="88"/>
      <c r="D33" s="70" t="s">
        <v>119</v>
      </c>
      <c r="E33" s="86"/>
      <c r="F33" s="86"/>
      <c r="G33" s="45"/>
      <c r="H33" s="52">
        <v>4474.3999999999996</v>
      </c>
      <c r="I33" s="52">
        <v>4474.3999999999996</v>
      </c>
      <c r="J33" s="52">
        <v>1492.8</v>
      </c>
      <c r="K33" s="90"/>
      <c r="L33" s="13"/>
    </row>
    <row r="34" spans="1:12" ht="75.75" hidden="1" customHeight="1" x14ac:dyDescent="0.2">
      <c r="A34" s="23" t="s">
        <v>15</v>
      </c>
      <c r="B34" s="62" t="s">
        <v>14</v>
      </c>
      <c r="C34" s="108"/>
      <c r="D34" s="67"/>
      <c r="E34" s="103"/>
      <c r="F34" s="103"/>
      <c r="G34" s="45">
        <v>0</v>
      </c>
      <c r="H34" s="53"/>
      <c r="I34" s="53"/>
      <c r="J34" s="53"/>
      <c r="K34" s="92"/>
    </row>
    <row r="35" spans="1:12" ht="54" customHeight="1" x14ac:dyDescent="0.2">
      <c r="A35" s="29" t="s">
        <v>15</v>
      </c>
      <c r="B35" s="64" t="s">
        <v>54</v>
      </c>
      <c r="C35" s="108"/>
      <c r="D35" s="68" t="s">
        <v>120</v>
      </c>
      <c r="E35" s="103"/>
      <c r="F35" s="103"/>
      <c r="G35" s="45"/>
      <c r="H35" s="53">
        <v>22744.5</v>
      </c>
      <c r="I35" s="53">
        <v>22744.5</v>
      </c>
      <c r="J35" s="53">
        <v>11218</v>
      </c>
      <c r="K35" s="92"/>
    </row>
    <row r="36" spans="1:12" ht="68.25" customHeight="1" x14ac:dyDescent="0.2">
      <c r="A36" s="23" t="s">
        <v>80</v>
      </c>
      <c r="B36" s="84" t="s">
        <v>116</v>
      </c>
      <c r="C36" s="108"/>
      <c r="D36" s="70" t="s">
        <v>121</v>
      </c>
      <c r="E36" s="103"/>
      <c r="F36" s="103"/>
      <c r="G36" s="45"/>
      <c r="H36" s="53">
        <v>249.1</v>
      </c>
      <c r="I36" s="53">
        <v>249.1</v>
      </c>
      <c r="J36" s="53">
        <v>0</v>
      </c>
      <c r="K36" s="92"/>
    </row>
    <row r="37" spans="1:12" ht="28.5" customHeight="1" x14ac:dyDescent="0.2">
      <c r="A37" s="33" t="s">
        <v>79</v>
      </c>
      <c r="B37" s="83" t="s">
        <v>117</v>
      </c>
      <c r="C37" s="89"/>
      <c r="D37" s="63" t="s">
        <v>108</v>
      </c>
      <c r="E37" s="87"/>
      <c r="F37" s="87"/>
      <c r="G37" s="45"/>
      <c r="H37" s="53">
        <v>278.5</v>
      </c>
      <c r="I37" s="53">
        <v>278.5</v>
      </c>
      <c r="J37" s="53">
        <v>278.5</v>
      </c>
      <c r="K37" s="91"/>
    </row>
    <row r="38" spans="1:12" x14ac:dyDescent="0.2">
      <c r="A38" s="33"/>
      <c r="B38" s="68" t="s">
        <v>3</v>
      </c>
      <c r="C38" s="129"/>
      <c r="D38" s="122"/>
      <c r="E38" s="122"/>
      <c r="F38" s="130"/>
      <c r="G38" s="31"/>
      <c r="H38" s="51" t="s">
        <v>2</v>
      </c>
      <c r="I38" s="51" t="s">
        <v>2</v>
      </c>
      <c r="J38" s="51" t="s">
        <v>2</v>
      </c>
      <c r="K38" s="61" t="s">
        <v>2</v>
      </c>
    </row>
    <row r="39" spans="1:12" ht="51" customHeight="1" x14ac:dyDescent="0.2">
      <c r="A39" s="32" t="s">
        <v>13</v>
      </c>
      <c r="B39" s="24" t="s">
        <v>12</v>
      </c>
      <c r="C39" s="107" t="s">
        <v>84</v>
      </c>
      <c r="D39" s="93" t="s">
        <v>132</v>
      </c>
      <c r="E39" s="106">
        <v>44197</v>
      </c>
      <c r="F39" s="106">
        <v>44561</v>
      </c>
      <c r="G39" s="25">
        <f>G40</f>
        <v>0</v>
      </c>
      <c r="H39" s="48">
        <f>H40+H41</f>
        <v>4510.0999999999995</v>
      </c>
      <c r="I39" s="48">
        <f t="shared" ref="I39:J39" si="2">I40+I41</f>
        <v>4377.9999999999991</v>
      </c>
      <c r="J39" s="48">
        <f t="shared" si="2"/>
        <v>2129</v>
      </c>
      <c r="K39" s="90"/>
      <c r="L39" s="13"/>
    </row>
    <row r="40" spans="1:12" ht="51.75" customHeight="1" x14ac:dyDescent="0.2">
      <c r="A40" s="23" t="s">
        <v>58</v>
      </c>
      <c r="B40" s="35" t="s">
        <v>55</v>
      </c>
      <c r="C40" s="107"/>
      <c r="D40" s="131"/>
      <c r="E40" s="106"/>
      <c r="F40" s="106"/>
      <c r="G40" s="34">
        <v>0</v>
      </c>
      <c r="H40" s="52">
        <v>4506.7</v>
      </c>
      <c r="I40" s="52">
        <f>4506.7-132.1</f>
        <v>4374.5999999999995</v>
      </c>
      <c r="J40" s="52">
        <v>2126</v>
      </c>
      <c r="K40" s="92"/>
    </row>
    <row r="41" spans="1:12" ht="39.75" customHeight="1" x14ac:dyDescent="0.2">
      <c r="A41" s="23" t="s">
        <v>57</v>
      </c>
      <c r="B41" s="35" t="s">
        <v>56</v>
      </c>
      <c r="C41" s="107"/>
      <c r="D41" s="94"/>
      <c r="E41" s="106"/>
      <c r="F41" s="106"/>
      <c r="G41" s="34"/>
      <c r="H41" s="52">
        <v>3.4</v>
      </c>
      <c r="I41" s="52">
        <v>3.4</v>
      </c>
      <c r="J41" s="52">
        <v>3</v>
      </c>
      <c r="K41" s="91"/>
      <c r="L41" s="4"/>
    </row>
    <row r="42" spans="1:12" ht="16.5" customHeight="1" x14ac:dyDescent="0.2">
      <c r="A42" s="23"/>
      <c r="B42" s="26" t="s">
        <v>3</v>
      </c>
      <c r="C42" s="121"/>
      <c r="D42" s="123"/>
      <c r="E42" s="123"/>
      <c r="F42" s="124"/>
      <c r="G42" s="27"/>
      <c r="H42" s="57" t="s">
        <v>2</v>
      </c>
      <c r="I42" s="57"/>
      <c r="J42" s="57" t="s">
        <v>2</v>
      </c>
      <c r="K42" s="19" t="s">
        <v>2</v>
      </c>
      <c r="L42" s="4"/>
    </row>
    <row r="43" spans="1:12" ht="57" customHeight="1" x14ac:dyDescent="0.2">
      <c r="A43" s="32" t="s">
        <v>11</v>
      </c>
      <c r="B43" s="24" t="s">
        <v>10</v>
      </c>
      <c r="C43" s="88" t="s">
        <v>133</v>
      </c>
      <c r="D43" s="93" t="s">
        <v>36</v>
      </c>
      <c r="E43" s="86">
        <v>44197</v>
      </c>
      <c r="F43" s="86">
        <v>44561</v>
      </c>
      <c r="G43" s="25">
        <f>G44</f>
        <v>0</v>
      </c>
      <c r="H43" s="48">
        <f>H44+H45</f>
        <v>3203.2</v>
      </c>
      <c r="I43" s="48">
        <f>I44+I45</f>
        <v>3203.2</v>
      </c>
      <c r="J43" s="48">
        <f>J44+J45</f>
        <v>1262.0999999999999</v>
      </c>
      <c r="K43" s="90"/>
      <c r="L43" s="14"/>
    </row>
    <row r="44" spans="1:12" ht="45.75" customHeight="1" x14ac:dyDescent="0.2">
      <c r="A44" s="23" t="s">
        <v>9</v>
      </c>
      <c r="B44" s="35" t="s">
        <v>59</v>
      </c>
      <c r="C44" s="108"/>
      <c r="D44" s="131"/>
      <c r="E44" s="103"/>
      <c r="F44" s="103"/>
      <c r="G44" s="34">
        <v>0</v>
      </c>
      <c r="H44" s="52">
        <v>3198.5</v>
      </c>
      <c r="I44" s="52">
        <v>3198.5</v>
      </c>
      <c r="J44" s="52">
        <v>1258.8</v>
      </c>
      <c r="K44" s="92"/>
      <c r="L44" s="4"/>
    </row>
    <row r="45" spans="1:12" ht="50.25" customHeight="1" x14ac:dyDescent="0.2">
      <c r="A45" s="23" t="s">
        <v>8</v>
      </c>
      <c r="B45" s="26" t="s">
        <v>60</v>
      </c>
      <c r="C45" s="89"/>
      <c r="D45" s="94"/>
      <c r="E45" s="87"/>
      <c r="F45" s="87"/>
      <c r="G45" s="34"/>
      <c r="H45" s="52">
        <v>4.7</v>
      </c>
      <c r="I45" s="52">
        <v>4.7</v>
      </c>
      <c r="J45" s="52">
        <v>3.3</v>
      </c>
      <c r="K45" s="91"/>
      <c r="L45" s="4"/>
    </row>
    <row r="46" spans="1:12" x14ac:dyDescent="0.2">
      <c r="A46" s="23"/>
      <c r="B46" s="26" t="s">
        <v>3</v>
      </c>
      <c r="C46" s="26"/>
      <c r="D46" s="26"/>
      <c r="E46" s="26"/>
      <c r="F46" s="24"/>
      <c r="G46" s="27"/>
      <c r="H46" s="57" t="s">
        <v>2</v>
      </c>
      <c r="I46" s="57" t="s">
        <v>2</v>
      </c>
      <c r="J46" s="57" t="s">
        <v>2</v>
      </c>
      <c r="K46" s="28" t="s">
        <v>2</v>
      </c>
      <c r="L46" s="4"/>
    </row>
    <row r="47" spans="1:12" ht="53.25" customHeight="1" x14ac:dyDescent="0.2">
      <c r="A47" s="32" t="s">
        <v>7</v>
      </c>
      <c r="B47" s="24" t="s">
        <v>6</v>
      </c>
      <c r="C47" s="107" t="s">
        <v>85</v>
      </c>
      <c r="D47" s="133" t="s">
        <v>41</v>
      </c>
      <c r="E47" s="106">
        <v>44197</v>
      </c>
      <c r="F47" s="106">
        <v>44561</v>
      </c>
      <c r="G47" s="25">
        <f>G48</f>
        <v>0</v>
      </c>
      <c r="H47" s="48">
        <f>H48+H49</f>
        <v>23322.300000000003</v>
      </c>
      <c r="I47" s="48">
        <f t="shared" ref="I47:J47" si="3">I48+I49</f>
        <v>11735.900000000001</v>
      </c>
      <c r="J47" s="48">
        <f t="shared" si="3"/>
        <v>10666.099999999999</v>
      </c>
      <c r="K47" s="90"/>
      <c r="L47" s="14"/>
    </row>
    <row r="48" spans="1:12" ht="51.75" customHeight="1" x14ac:dyDescent="0.2">
      <c r="A48" s="23" t="s">
        <v>63</v>
      </c>
      <c r="B48" s="26" t="s">
        <v>61</v>
      </c>
      <c r="C48" s="107"/>
      <c r="D48" s="131"/>
      <c r="E48" s="106"/>
      <c r="F48" s="106"/>
      <c r="G48" s="27">
        <v>0</v>
      </c>
      <c r="H48" s="57">
        <v>23291.4</v>
      </c>
      <c r="I48" s="57">
        <f>23291.4-11586.4</f>
        <v>11705.000000000002</v>
      </c>
      <c r="J48" s="52">
        <v>10644.8</v>
      </c>
      <c r="K48" s="92"/>
      <c r="L48" s="4"/>
    </row>
    <row r="49" spans="1:12" ht="39.75" customHeight="1" x14ac:dyDescent="0.2">
      <c r="A49" s="23" t="s">
        <v>64</v>
      </c>
      <c r="B49" s="26" t="s">
        <v>62</v>
      </c>
      <c r="C49" s="107"/>
      <c r="D49" s="94"/>
      <c r="E49" s="106"/>
      <c r="F49" s="106"/>
      <c r="G49" s="27"/>
      <c r="H49" s="57">
        <v>30.9</v>
      </c>
      <c r="I49" s="57">
        <v>30.9</v>
      </c>
      <c r="J49" s="52">
        <v>21.3</v>
      </c>
      <c r="K49" s="91"/>
      <c r="L49" s="14"/>
    </row>
    <row r="50" spans="1:12" ht="15.75" customHeight="1" x14ac:dyDescent="0.2">
      <c r="A50" s="23"/>
      <c r="B50" s="26" t="s">
        <v>3</v>
      </c>
      <c r="C50" s="121"/>
      <c r="D50" s="132"/>
      <c r="E50" s="123"/>
      <c r="F50" s="124"/>
      <c r="G50" s="27"/>
      <c r="H50" s="57" t="s">
        <v>2</v>
      </c>
      <c r="I50" s="57" t="s">
        <v>2</v>
      </c>
      <c r="J50" s="57" t="s">
        <v>2</v>
      </c>
      <c r="K50" s="28" t="s">
        <v>2</v>
      </c>
      <c r="L50" s="4"/>
    </row>
    <row r="51" spans="1:12" ht="66" customHeight="1" x14ac:dyDescent="0.2">
      <c r="A51" s="32" t="s">
        <v>5</v>
      </c>
      <c r="B51" s="24" t="s">
        <v>4</v>
      </c>
      <c r="C51" s="88" t="s">
        <v>86</v>
      </c>
      <c r="D51" s="66" t="s">
        <v>37</v>
      </c>
      <c r="E51" s="86">
        <v>44197</v>
      </c>
      <c r="F51" s="86">
        <v>44561</v>
      </c>
      <c r="G51" s="25">
        <f>G52+G53+G54</f>
        <v>2747.4</v>
      </c>
      <c r="H51" s="48">
        <f>H52+H53+H54</f>
        <v>11584.7</v>
      </c>
      <c r="I51" s="48">
        <f t="shared" ref="I51:J51" si="4">I52+I53+I54</f>
        <v>11584.7</v>
      </c>
      <c r="J51" s="48">
        <f t="shared" si="4"/>
        <v>4486.8999999999996</v>
      </c>
      <c r="K51" s="90"/>
      <c r="L51" s="14"/>
    </row>
    <row r="52" spans="1:12" ht="42" customHeight="1" x14ac:dyDescent="0.2">
      <c r="A52" s="23" t="s">
        <v>70</v>
      </c>
      <c r="B52" s="70" t="s">
        <v>65</v>
      </c>
      <c r="C52" s="89"/>
      <c r="D52" s="85" t="s">
        <v>38</v>
      </c>
      <c r="E52" s="87"/>
      <c r="F52" s="87"/>
      <c r="G52" s="34">
        <v>2747.4</v>
      </c>
      <c r="H52" s="52">
        <v>8931.6</v>
      </c>
      <c r="I52" s="52">
        <v>8931.6</v>
      </c>
      <c r="J52" s="52">
        <v>3453.1</v>
      </c>
      <c r="K52" s="91"/>
      <c r="L52" s="4"/>
    </row>
    <row r="53" spans="1:12" ht="37.5" customHeight="1" x14ac:dyDescent="0.2">
      <c r="A53" s="23" t="s">
        <v>69</v>
      </c>
      <c r="B53" s="70" t="s">
        <v>66</v>
      </c>
      <c r="C53" s="88"/>
      <c r="D53" s="66" t="s">
        <v>39</v>
      </c>
      <c r="E53" s="86"/>
      <c r="F53" s="86"/>
      <c r="G53" s="34">
        <v>0</v>
      </c>
      <c r="H53" s="52">
        <f>29.7</f>
        <v>29.7</v>
      </c>
      <c r="I53" s="52">
        <f>29.7</f>
        <v>29.7</v>
      </c>
      <c r="J53" s="52">
        <v>0</v>
      </c>
      <c r="K53" s="90"/>
      <c r="L53" s="4"/>
    </row>
    <row r="54" spans="1:12" ht="63.75" x14ac:dyDescent="0.2">
      <c r="A54" s="23" t="s">
        <v>68</v>
      </c>
      <c r="B54" s="70" t="s">
        <v>67</v>
      </c>
      <c r="C54" s="89"/>
      <c r="D54" s="36" t="s">
        <v>40</v>
      </c>
      <c r="E54" s="87"/>
      <c r="F54" s="87"/>
      <c r="G54" s="34">
        <v>0</v>
      </c>
      <c r="H54" s="52">
        <v>2623.4</v>
      </c>
      <c r="I54" s="52">
        <v>2623.4</v>
      </c>
      <c r="J54" s="52">
        <v>1033.8</v>
      </c>
      <c r="K54" s="91"/>
      <c r="L54" s="4"/>
    </row>
    <row r="55" spans="1:12" x14ac:dyDescent="0.2">
      <c r="A55" s="23"/>
      <c r="B55" s="26" t="s">
        <v>3</v>
      </c>
      <c r="C55" s="121"/>
      <c r="D55" s="122"/>
      <c r="E55" s="123"/>
      <c r="F55" s="124"/>
      <c r="G55" s="27"/>
      <c r="H55" s="57" t="s">
        <v>2</v>
      </c>
      <c r="I55" s="57" t="s">
        <v>2</v>
      </c>
      <c r="J55" s="57" t="s">
        <v>2</v>
      </c>
      <c r="K55" s="28" t="s">
        <v>2</v>
      </c>
      <c r="L55" s="4"/>
    </row>
    <row r="56" spans="1:12" ht="25.5" x14ac:dyDescent="0.2">
      <c r="A56" s="37"/>
      <c r="B56" s="24" t="s">
        <v>1</v>
      </c>
      <c r="C56" s="38"/>
      <c r="D56" s="38"/>
      <c r="E56" s="38"/>
      <c r="F56" s="39"/>
      <c r="G56" s="40" t="e">
        <f>G51+G47+G43+G39+G31+G12+G6</f>
        <v>#REF!</v>
      </c>
      <c r="H56" s="54">
        <f>H51+H47+H43+H39+H31+H12+H6</f>
        <v>1516806.9000000001</v>
      </c>
      <c r="I56" s="54">
        <f>I51+I47+I43+I39+I31+I12+I6</f>
        <v>1475008.4000000001</v>
      </c>
      <c r="J56" s="54">
        <f>J51+J47+J43+J39+J31+J12+J6</f>
        <v>770509.4</v>
      </c>
      <c r="K56" s="41"/>
      <c r="L56" s="14"/>
    </row>
    <row r="57" spans="1:12" ht="15" x14ac:dyDescent="0.25">
      <c r="A57" s="15"/>
      <c r="B57" s="15" t="s">
        <v>0</v>
      </c>
      <c r="C57" s="15"/>
      <c r="D57" s="15"/>
      <c r="E57" s="15"/>
      <c r="F57" s="16"/>
      <c r="G57" s="16"/>
      <c r="H57" s="55"/>
      <c r="I57" s="55"/>
      <c r="J57" s="55"/>
      <c r="L57" s="13"/>
    </row>
    <row r="58" spans="1:12" ht="15" x14ac:dyDescent="0.25">
      <c r="A58" s="125"/>
      <c r="B58" s="125"/>
      <c r="C58" s="125"/>
      <c r="D58" s="125"/>
      <c r="E58" s="125"/>
      <c r="F58" s="125"/>
      <c r="G58" s="16"/>
      <c r="H58" s="55"/>
      <c r="I58" s="55"/>
      <c r="J58" s="55"/>
      <c r="L58" s="13"/>
    </row>
    <row r="59" spans="1:12" ht="15" x14ac:dyDescent="0.25">
      <c r="A59" s="15"/>
      <c r="B59" s="15"/>
      <c r="C59" s="15"/>
      <c r="D59" s="15"/>
      <c r="E59" s="15"/>
      <c r="F59" s="16"/>
      <c r="G59" s="16"/>
      <c r="H59" s="55"/>
      <c r="I59" s="55"/>
      <c r="J59" s="55"/>
    </row>
  </sheetData>
  <customSheetViews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2"/>
      <headerFooter alignWithMargins="0"/>
    </customSheetView>
  </customSheetViews>
  <mergeCells count="68">
    <mergeCell ref="K6:K10"/>
    <mergeCell ref="F47:F49"/>
    <mergeCell ref="E6:E10"/>
    <mergeCell ref="F6:F10"/>
    <mergeCell ref="E47:E49"/>
    <mergeCell ref="C11:F11"/>
    <mergeCell ref="C55:F55"/>
    <mergeCell ref="A58:F58"/>
    <mergeCell ref="C42:F42"/>
    <mergeCell ref="C47:C49"/>
    <mergeCell ref="C30:F30"/>
    <mergeCell ref="C38:F38"/>
    <mergeCell ref="D43:D45"/>
    <mergeCell ref="C43:C45"/>
    <mergeCell ref="E43:E45"/>
    <mergeCell ref="F43:F45"/>
    <mergeCell ref="C50:F50"/>
    <mergeCell ref="D47:D49"/>
    <mergeCell ref="D39:D41"/>
    <mergeCell ref="C39:C41"/>
    <mergeCell ref="E39:E41"/>
    <mergeCell ref="F39:F41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D6:D7"/>
    <mergeCell ref="E12:E13"/>
    <mergeCell ref="F12:F13"/>
    <mergeCell ref="C12:C13"/>
    <mergeCell ref="E23:E29"/>
    <mergeCell ref="D12:D13"/>
    <mergeCell ref="F23:F29"/>
    <mergeCell ref="C23:C29"/>
    <mergeCell ref="C6:C10"/>
    <mergeCell ref="A16:A18"/>
    <mergeCell ref="D16:D18"/>
    <mergeCell ref="H16:H18"/>
    <mergeCell ref="I16:I18"/>
    <mergeCell ref="J16:J18"/>
    <mergeCell ref="E14:E22"/>
    <mergeCell ref="F14:F22"/>
    <mergeCell ref="K23:K29"/>
    <mergeCell ref="C31:C32"/>
    <mergeCell ref="E31:E32"/>
    <mergeCell ref="F31:F32"/>
    <mergeCell ref="K31:K32"/>
    <mergeCell ref="K33:K37"/>
    <mergeCell ref="D31:D32"/>
    <mergeCell ref="C51:C52"/>
    <mergeCell ref="F51:F52"/>
    <mergeCell ref="E51:E52"/>
    <mergeCell ref="C33:C37"/>
    <mergeCell ref="E33:E37"/>
    <mergeCell ref="F33:F37"/>
    <mergeCell ref="K47:K49"/>
    <mergeCell ref="K43:K45"/>
    <mergeCell ref="K39:K41"/>
    <mergeCell ref="E53:E54"/>
    <mergeCell ref="F53:F54"/>
    <mergeCell ref="C53:C54"/>
    <mergeCell ref="K51:K52"/>
    <mergeCell ref="K53:K54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4" manualBreakCount="4">
    <brk id="13" max="10" man="1"/>
    <brk id="32" max="10" man="1"/>
    <brk id="46" max="10" man="1"/>
    <brk id="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01.07.2021</vt:lpstr>
      <vt:lpstr>'01.07.2021'!Заголовки_для_печати</vt:lpstr>
      <vt:lpstr>'01.07.2021'!Область_печати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Бухгалтер</cp:lastModifiedBy>
  <cp:lastPrinted>2022-02-17T12:26:20Z</cp:lastPrinted>
  <dcterms:created xsi:type="dcterms:W3CDTF">2017-08-10T07:08:37Z</dcterms:created>
  <dcterms:modified xsi:type="dcterms:W3CDTF">2022-02-17T12:27:13Z</dcterms:modified>
</cp:coreProperties>
</file>