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5135" windowHeight="7890"/>
  </bookViews>
  <sheets>
    <sheet name="01.07.2023" sheetId="1" r:id="rId1"/>
  </sheets>
  <definedNames>
    <definedName name="Z_94FFFF2F_E434_4586_88EB_CD5879477CA6_.wvu.Cols" localSheetId="0" hidden="1">'01.07.2023'!$G:$G</definedName>
    <definedName name="Z_94FFFF2F_E434_4586_88EB_CD5879477CA6_.wvu.PrintArea" localSheetId="0" hidden="1">'01.07.2023'!$A$1:$K$50</definedName>
    <definedName name="Z_94FFFF2F_E434_4586_88EB_CD5879477CA6_.wvu.PrintTitles" localSheetId="0" hidden="1">'01.07.2023'!$2:$5</definedName>
    <definedName name="Z_94FFFF2F_E434_4586_88EB_CD5879477CA6_.wvu.Rows" localSheetId="0" hidden="1">'01.07.2023'!$32:$32</definedName>
    <definedName name="Z_E11F0E49_85B5_4F20_BD5A_A5F895CB6C3F_.wvu.Cols" localSheetId="0" hidden="1">'01.07.2023'!$G:$G</definedName>
    <definedName name="Z_E11F0E49_85B5_4F20_BD5A_A5F895CB6C3F_.wvu.PrintArea" localSheetId="0" hidden="1">'01.07.2023'!$A$1:$K$50</definedName>
    <definedName name="Z_E11F0E49_85B5_4F20_BD5A_A5F895CB6C3F_.wvu.PrintTitles" localSheetId="0" hidden="1">'01.07.2023'!$2:$5</definedName>
    <definedName name="Z_E11F0E49_85B5_4F20_BD5A_A5F895CB6C3F_.wvu.Rows" localSheetId="0" hidden="1">'01.07.2023'!$32:$32</definedName>
    <definedName name="_xlnm.Print_Titles" localSheetId="0">'01.07.2023'!$2:$5</definedName>
    <definedName name="_xlnm.Print_Area" localSheetId="0">'01.07.2023'!$A$1:$K$50</definedName>
  </definedNames>
  <calcPr calcId="144525"/>
  <customWorkbookViews>
    <customWorkbookView name="МБУЦБО - Личное представление" guid="{94FFFF2F-E434-4586-88EB-CD5879477CA6}" mergeInterval="0" personalView="1" maximized="1" xWindow="1" yWindow="1" windowWidth="1680" windowHeight="829" activeSheetId="1"/>
    <customWorkbookView name="Бухгалтер - Личное представление" guid="{E11F0E49-85B5-4F20-BD5A-A5F895CB6C3F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J13" i="1" l="1"/>
  <c r="I46" i="1" l="1"/>
  <c r="I47" i="1"/>
  <c r="I45" i="1"/>
  <c r="J41" i="1"/>
  <c r="I41" i="1"/>
  <c r="H41" i="1"/>
  <c r="J38" i="1"/>
  <c r="I38" i="1"/>
  <c r="H38" i="1"/>
  <c r="I35" i="1"/>
  <c r="J35" i="1"/>
  <c r="H35" i="1"/>
  <c r="I30" i="1"/>
  <c r="I32" i="1"/>
  <c r="I33" i="1"/>
  <c r="I31" i="1"/>
  <c r="I16" i="1"/>
  <c r="I17" i="1"/>
  <c r="I18" i="1"/>
  <c r="I19" i="1"/>
  <c r="I20" i="1"/>
  <c r="I21" i="1"/>
  <c r="I22" i="1"/>
  <c r="I23" i="1"/>
  <c r="I24" i="1"/>
  <c r="I25" i="1"/>
  <c r="I26" i="1"/>
  <c r="I27" i="1"/>
  <c r="I15" i="1"/>
  <c r="H13" i="1"/>
  <c r="I6" i="1"/>
  <c r="J6" i="1"/>
  <c r="H6" i="1"/>
  <c r="I13" i="1" l="1"/>
  <c r="I29" i="1" l="1"/>
  <c r="J29" i="1"/>
  <c r="H29" i="1" l="1"/>
  <c r="I44" i="1" l="1"/>
  <c r="J44" i="1"/>
  <c r="I49" i="1" l="1"/>
  <c r="H44" i="1" l="1"/>
  <c r="G6" i="1" l="1"/>
  <c r="G13" i="1"/>
  <c r="G29" i="1"/>
  <c r="G35" i="1"/>
  <c r="G38" i="1"/>
  <c r="H49" i="1"/>
  <c r="J49" i="1"/>
  <c r="G41" i="1"/>
  <c r="G44" i="1"/>
  <c r="G49" i="1" l="1"/>
</calcChain>
</file>

<file path=xl/sharedStrings.xml><?xml version="1.0" encoding="utf-8"?>
<sst xmlns="http://schemas.openxmlformats.org/spreadsheetml/2006/main" count="156" uniqueCount="123">
  <si>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</si>
  <si>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</si>
  <si>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</si>
  <si>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</si>
  <si>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</si>
  <si>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</si>
  <si>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</si>
  <si>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</si>
  <si>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</si>
  <si>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</si>
  <si>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</si>
  <si>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</si>
  <si>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</si>
  <si>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</si>
  <si>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</si>
  <si>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</si>
  <si>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</si>
  <si>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</si>
  <si>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</si>
  <si>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</si>
  <si>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</si>
  <si>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</si>
  <si>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</si>
  <si>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</si>
  <si>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</si>
  <si>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</si>
  <si>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</si>
  <si>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</si>
  <si>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</si>
  <si>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</si>
  <si>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</si>
  <si>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</si>
  <si>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</si>
  <si>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</si>
  <si>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</si>
  <si>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</si>
  <si>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</si>
  <si>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</si>
  <si>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</si>
  <si>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</si>
  <si>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</si>
  <si>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</si>
  <si>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</si>
  <si>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</si>
  <si>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</si>
  <si>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</si>
  <si>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ОМ 1.1: Финансовое обеспечение выполнения муниципальных заданий в дошкольных обра-зовательных организациях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</si>
  <si>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</si>
  <si>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</si>
  <si>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</si>
  <si>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</si>
  <si>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</si>
  <si>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</si>
  <si>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</si>
  <si>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4.1.</t>
  </si>
  <si>
    <t xml:space="preserve"> ОМ 5.1: Финансовое обеспечение деятельности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</si>
  <si>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</si>
  <si>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6.1.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</si>
  <si>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</si>
  <si>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</si>
  <si>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</si>
  <si>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</si>
  <si>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</si>
  <si>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</si>
  <si>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Фактическая дата начала реализации 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</si>
  <si>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</si>
  <si>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</si>
  <si>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</si>
  <si>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</si>
  <si>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</si>
  <si>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</si>
  <si>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2.3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</si>
  <si>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</si>
  <si>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</si>
  <si>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</si>
  <si>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</si>
  <si>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</si>
  <si>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</si>
  <si>
    <t xml:space="preserve">предоставление детям-инвалидам возможности освоения образовательных программ в форме дистанционного
образования; проведение текущих ремонтов зданий, приобретение основных средств и другие расходы для  обеспечения качественного образовательного процесса
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</si>
  <si>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орга-низациях, обеспечение дополнительного образования детей в муниципальных общеобразовательных организациях</t>
  </si>
  <si>
    <t>сокращение количества зданий и сооружений  общеобразовательной сферы района, нуждающихся в капитальном ремонте</t>
  </si>
  <si>
    <t>обеспечение антитеррористической безопасности</t>
  </si>
  <si>
    <t>обеспечение односменного режима обучения в муниципальных общеобразовательных организациях за счет создания новых мест в общеобразовательных организациях, в том числе путем строительства школ с использованием типовых и экономически эффективных проектов и модернизации существующей  школ (капильный ремонт, реконструкция, при¬стройка к зданиям школ)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</si>
  <si>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</si>
  <si>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выплата ежемесячного денежного вознаграждения за классное руководство педагогическим работникам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</si>
  <si>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</si>
  <si>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</si>
  <si>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организаций, обеспечение деятельности дошкольных организаций находящихся в простое</t>
  </si>
  <si>
    <t xml:space="preserve"> обеспечение государственных гарантий реализации прав на получение общедоступного дополнительного образования детей в муниципальных общеобразовательных организациях; расширить возможности для
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потенциала.
</t>
  </si>
  <si>
    <t>улучшение  условий пребывания детей в образовательных организациях дополнительного образования, ликвидация  аварийности, повышение эксплуатацион¬ной надежности строительных конструкций и систем инженернотехнического обеспечения</t>
  </si>
  <si>
    <t>улучшить условия для развития педагогического потенциала, реализация Указа Президента от 07.05.2012 №597</t>
  </si>
  <si>
    <t>2.6.</t>
  </si>
  <si>
    <t>2.7.</t>
  </si>
  <si>
    <t>2.8.</t>
  </si>
  <si>
    <t>2.9.</t>
  </si>
  <si>
    <t>2.10.</t>
  </si>
  <si>
    <t>2.11.</t>
  </si>
  <si>
    <t>2.12.</t>
  </si>
  <si>
    <t>2.13.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</si>
  <si>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района;
- расширить возможности для обучающихся по до-полнительным образовательным программам по оказанию психологопедагогической и медико-социальной помощи.
 </t>
  </si>
  <si>
    <t>И.о. заведующей     МБОУ ИМЦ    Калабухова Т.М</t>
  </si>
  <si>
    <t>факт на 01.07.2023</t>
  </si>
  <si>
    <t>Отчет об исполнении плана реализации муниципальной программы Белокалитвинского района "Развитие образования" за период 6 месяцев 2023 г.</t>
  </si>
  <si>
    <t>ОМ 1.4.  Разработка проектной документации на строительство и реконструкцию объектов образования муниципальной собственности, включая газификацию</t>
  </si>
  <si>
    <t>подготовка проектной документации для проведения ремонта</t>
  </si>
  <si>
    <t>ОМ 1.8. Расходы на мероприятия по антитеррористической защищённости</t>
  </si>
  <si>
    <t>обеспечение антитерроричстической защщенности</t>
  </si>
  <si>
    <t>ОМ 1.11.Расходы на мероприятия по пожарной безопасности</t>
  </si>
  <si>
    <t>обеспечение по пожарной безопасности</t>
  </si>
  <si>
    <t>ОМ 2.7. Противопожарные мероприятия  в общеобразовательных организаций</t>
  </si>
  <si>
    <t xml:space="preserve"> обеспечение по пожарной безопасности</t>
  </si>
  <si>
    <t>ОМ 2.17. Реализация регионального проекта «Успех каждого ребенка». Обновление материально-технической базы для организации учебноисследовательской,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</si>
  <si>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в общеобразовательных организациях обновлена материально-техническая
база для занятий детей физической культурой и спортом
</t>
  </si>
  <si>
    <t>ОМ 2.26. Познавательно-игровой проект "Посвящение в перво-классники"</t>
  </si>
  <si>
    <t>приобретение рюкзаков для первоклассников</t>
  </si>
  <si>
    <t>обучение основам плавания в рамках реализации внеурочной деятельности спортивно-оздоровительного направления основной об-разовательной программы начального образования</t>
  </si>
  <si>
    <t xml:space="preserve">ОМ 2.28. 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организации в рамках реализации
 внеурочной деятельности спортивно-оздоровительного направления основной об-разовательной программы начального образования
</t>
  </si>
  <si>
    <t>ОМ 2.30. На оснащение муниципальных образовательных организаций и объектов после завершения капитального ремонта, строительства, реконструкции.</t>
  </si>
  <si>
    <t>ОМ 2.32.  Реализация регионального проекта «Патриотическое воспитание  граждан Российской Федерации».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общеоб-разовательных организациях</t>
  </si>
  <si>
    <t>проведение меро¬приятий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</si>
  <si>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оснащение образовательных организаций после проведения капи¬тального ремонта</t>
  </si>
  <si>
    <t>1.5.</t>
  </si>
  <si>
    <t>2.14.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</si>
</sst>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14" fontId="5" fillId="2" borderId="5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justify" vertical="top" wrapText="1"/>
    </xf>
    <xf numFmtId="165" fontId="11" fillId="0" borderId="1" xfId="0" quotePrefix="1" applyNumberFormat="1" applyFont="1" applyBorder="1" applyAlignment="1">
      <alignment horizontal="justify" vertical="top" wrapText="1"/>
    </xf>
    <xf numFmtId="165" fontId="11" fillId="0" borderId="5" xfId="0" applyNumberFormat="1" applyFont="1" applyBorder="1" applyAlignment="1">
      <alignment horizontal="justify" vertical="top" wrapText="1"/>
    </xf>
    <xf numFmtId="0" fontId="5" fillId="2" borderId="14" xfId="0" applyFont="1" applyFill="1" applyBorder="1" applyAlignment="1">
      <alignment horizontal="center" vertical="top" wrapText="1"/>
    </xf>
    <xf numFmtId="14" fontId="5" fillId="2" borderId="0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quotePrefix="1" applyFont="1" applyFill="1" applyBorder="1" applyAlignment="1">
      <alignment horizontal="justify" wrapText="1"/>
    </xf>
    <xf numFmtId="0" fontId="5" fillId="2" borderId="3" xfId="0" applyFont="1" applyFill="1" applyBorder="1" applyAlignment="1">
      <alignment horizont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vertical="center" wrapText="1"/>
    </xf>
    <xf numFmtId="164" fontId="10" fillId="2" borderId="3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27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164" fontId="10" fillId="2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view="pageBreakPreview" zoomScaleSheetLayoutView="100" workbookViewId="0">
      <selection activeCell="K54" sqref="K54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49" customWidth="1"/>
    <col min="10" max="10" width="16.42578125" style="49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thickBot="1" x14ac:dyDescent="0.25">
      <c r="A1" s="100" t="s">
        <v>102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"/>
    </row>
    <row r="2" spans="1:12" s="6" customFormat="1" ht="19.5" customHeight="1" x14ac:dyDescent="0.2">
      <c r="A2" s="101" t="s">
        <v>33</v>
      </c>
      <c r="B2" s="101" t="s">
        <v>43</v>
      </c>
      <c r="C2" s="101" t="s">
        <v>44</v>
      </c>
      <c r="D2" s="102" t="s">
        <v>32</v>
      </c>
      <c r="E2" s="102" t="s">
        <v>64</v>
      </c>
      <c r="F2" s="105" t="s">
        <v>31</v>
      </c>
      <c r="G2" s="17"/>
      <c r="H2" s="106" t="s">
        <v>41</v>
      </c>
      <c r="I2" s="107"/>
      <c r="J2" s="108"/>
      <c r="K2" s="112" t="s">
        <v>45</v>
      </c>
      <c r="L2" s="5"/>
    </row>
    <row r="3" spans="1:12" s="8" customFormat="1" ht="13.5" customHeight="1" x14ac:dyDescent="0.2">
      <c r="A3" s="101"/>
      <c r="B3" s="101"/>
      <c r="C3" s="101"/>
      <c r="D3" s="103"/>
      <c r="E3" s="103"/>
      <c r="F3" s="105"/>
      <c r="G3" s="17"/>
      <c r="H3" s="109"/>
      <c r="I3" s="110"/>
      <c r="J3" s="111"/>
      <c r="K3" s="113"/>
      <c r="L3" s="7"/>
    </row>
    <row r="4" spans="1:12" s="8" customFormat="1" ht="62.25" customHeight="1" x14ac:dyDescent="0.2">
      <c r="A4" s="101"/>
      <c r="B4" s="101"/>
      <c r="C4" s="101"/>
      <c r="D4" s="104"/>
      <c r="E4" s="104"/>
      <c r="F4" s="105"/>
      <c r="G4" s="18"/>
      <c r="H4" s="78" t="s">
        <v>30</v>
      </c>
      <c r="I4" s="41" t="s">
        <v>42</v>
      </c>
      <c r="J4" s="79" t="s">
        <v>101</v>
      </c>
      <c r="K4" s="114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80">
        <v>7</v>
      </c>
      <c r="I5" s="42"/>
      <c r="J5" s="81">
        <v>8</v>
      </c>
      <c r="K5" s="70">
        <v>9</v>
      </c>
      <c r="L5" s="7"/>
    </row>
    <row r="6" spans="1:12" s="10" customFormat="1" ht="41.25" customHeight="1" x14ac:dyDescent="0.2">
      <c r="A6" s="22" t="s">
        <v>29</v>
      </c>
      <c r="B6" s="23" t="s">
        <v>28</v>
      </c>
      <c r="C6" s="123" t="s">
        <v>72</v>
      </c>
      <c r="D6" s="129" t="s">
        <v>86</v>
      </c>
      <c r="E6" s="127">
        <v>44927</v>
      </c>
      <c r="F6" s="127">
        <v>45291</v>
      </c>
      <c r="G6" s="24" t="e">
        <f>G7+G8+#REF!+G9</f>
        <v>#REF!</v>
      </c>
      <c r="H6" s="82">
        <f>H7+H8+H9+H10+H11</f>
        <v>523726.1</v>
      </c>
      <c r="I6" s="43">
        <f t="shared" ref="I6:J6" si="0">I7+I8+I9+I10+I11</f>
        <v>485157.6</v>
      </c>
      <c r="J6" s="83">
        <f t="shared" si="0"/>
        <v>255722.6</v>
      </c>
      <c r="K6" s="95"/>
      <c r="L6" s="9"/>
    </row>
    <row r="7" spans="1:12" s="10" customFormat="1" ht="125.25" customHeight="1" x14ac:dyDescent="0.2">
      <c r="A7" s="22" t="s">
        <v>27</v>
      </c>
      <c r="B7" s="53" t="s">
        <v>46</v>
      </c>
      <c r="C7" s="124"/>
      <c r="D7" s="120"/>
      <c r="E7" s="128"/>
      <c r="F7" s="128"/>
      <c r="G7" s="26">
        <v>117497.5</v>
      </c>
      <c r="H7" s="84">
        <v>519321</v>
      </c>
      <c r="I7" s="50">
        <v>480752.5</v>
      </c>
      <c r="J7" s="85">
        <v>255013</v>
      </c>
      <c r="K7" s="96"/>
      <c r="L7" s="11"/>
    </row>
    <row r="8" spans="1:12" s="10" customFormat="1" ht="116.25" customHeight="1" x14ac:dyDescent="0.2">
      <c r="A8" s="27" t="s">
        <v>26</v>
      </c>
      <c r="B8" s="53" t="s">
        <v>47</v>
      </c>
      <c r="C8" s="124"/>
      <c r="D8" s="53" t="s">
        <v>87</v>
      </c>
      <c r="E8" s="128"/>
      <c r="F8" s="128"/>
      <c r="G8" s="26">
        <v>0</v>
      </c>
      <c r="H8" s="84">
        <v>1878.5</v>
      </c>
      <c r="I8" s="50">
        <v>1878.5</v>
      </c>
      <c r="J8" s="85">
        <v>709.6</v>
      </c>
      <c r="K8" s="96"/>
      <c r="L8" s="9"/>
    </row>
    <row r="9" spans="1:12" s="10" customFormat="1" ht="79.5" customHeight="1" x14ac:dyDescent="0.2">
      <c r="A9" s="28" t="s">
        <v>25</v>
      </c>
      <c r="B9" s="62" t="s">
        <v>103</v>
      </c>
      <c r="C9" s="124"/>
      <c r="D9" s="59" t="s">
        <v>104</v>
      </c>
      <c r="E9" s="128"/>
      <c r="F9" s="128"/>
      <c r="G9" s="26">
        <v>138782.9</v>
      </c>
      <c r="H9" s="84">
        <v>1914</v>
      </c>
      <c r="I9" s="44">
        <v>1914</v>
      </c>
      <c r="J9" s="85">
        <v>0</v>
      </c>
      <c r="K9" s="96"/>
      <c r="L9" s="12"/>
    </row>
    <row r="10" spans="1:12" s="10" customFormat="1" ht="38.25" customHeight="1" x14ac:dyDescent="0.2">
      <c r="A10" s="22" t="s">
        <v>34</v>
      </c>
      <c r="B10" s="61" t="s">
        <v>105</v>
      </c>
      <c r="C10" s="124"/>
      <c r="D10" s="59" t="s">
        <v>106</v>
      </c>
      <c r="E10" s="128"/>
      <c r="F10" s="128"/>
      <c r="G10" s="26"/>
      <c r="H10" s="86">
        <v>371.5</v>
      </c>
      <c r="I10" s="45">
        <v>371.5</v>
      </c>
      <c r="J10" s="87">
        <v>0</v>
      </c>
      <c r="K10" s="96"/>
      <c r="L10" s="12"/>
    </row>
    <row r="11" spans="1:12" s="10" customFormat="1" ht="28.5" customHeight="1" x14ac:dyDescent="0.2">
      <c r="A11" s="22" t="s">
        <v>121</v>
      </c>
      <c r="B11" s="63" t="s">
        <v>107</v>
      </c>
      <c r="C11" s="64"/>
      <c r="D11" s="59" t="s">
        <v>108</v>
      </c>
      <c r="E11" s="65"/>
      <c r="F11" s="60"/>
      <c r="G11" s="26"/>
      <c r="H11" s="86">
        <v>241.1</v>
      </c>
      <c r="I11" s="45">
        <v>241.1</v>
      </c>
      <c r="J11" s="87">
        <v>0</v>
      </c>
      <c r="K11" s="71"/>
      <c r="L11" s="12"/>
    </row>
    <row r="12" spans="1:12" s="10" customFormat="1" ht="16.5" customHeight="1" x14ac:dyDescent="0.2">
      <c r="A12" s="22"/>
      <c r="B12" s="52" t="s">
        <v>3</v>
      </c>
      <c r="C12" s="115"/>
      <c r="D12" s="116"/>
      <c r="E12" s="117"/>
      <c r="F12" s="118"/>
      <c r="G12" s="26"/>
      <c r="H12" s="86" t="s">
        <v>2</v>
      </c>
      <c r="I12" s="55" t="s">
        <v>2</v>
      </c>
      <c r="J12" s="87" t="s">
        <v>2</v>
      </c>
      <c r="K12" s="72" t="s">
        <v>2</v>
      </c>
      <c r="L12" s="11"/>
    </row>
    <row r="13" spans="1:12" s="10" customFormat="1" ht="30" customHeight="1" x14ac:dyDescent="0.2">
      <c r="A13" s="30" t="s">
        <v>24</v>
      </c>
      <c r="B13" s="23" t="s">
        <v>23</v>
      </c>
      <c r="C13" s="99" t="s">
        <v>73</v>
      </c>
      <c r="D13" s="129" t="s">
        <v>79</v>
      </c>
      <c r="E13" s="98">
        <v>44927</v>
      </c>
      <c r="F13" s="98">
        <v>45291</v>
      </c>
      <c r="G13" s="24" t="e">
        <f>G14+#REF!+G15+#REF!+#REF!</f>
        <v>#REF!</v>
      </c>
      <c r="H13" s="82">
        <f>SUM(H14:H27)</f>
        <v>1137818.7</v>
      </c>
      <c r="I13" s="43">
        <f>SUM(I14:I27)</f>
        <v>1136310.8999999999</v>
      </c>
      <c r="J13" s="83">
        <f>SUM(J14:J27)</f>
        <v>641347.9</v>
      </c>
      <c r="K13" s="97"/>
      <c r="L13" s="9"/>
    </row>
    <row r="14" spans="1:12" s="10" customFormat="1" ht="138.75" customHeight="1" x14ac:dyDescent="0.2">
      <c r="A14" s="22" t="s">
        <v>22</v>
      </c>
      <c r="B14" s="59" t="s">
        <v>49</v>
      </c>
      <c r="C14" s="99"/>
      <c r="D14" s="120"/>
      <c r="E14" s="98"/>
      <c r="F14" s="98"/>
      <c r="G14" s="26">
        <v>458025.5</v>
      </c>
      <c r="H14" s="84">
        <v>876159.6</v>
      </c>
      <c r="I14" s="50">
        <v>874651.8</v>
      </c>
      <c r="J14" s="85">
        <v>472678</v>
      </c>
      <c r="K14" s="97"/>
      <c r="L14" s="11"/>
    </row>
    <row r="15" spans="1:12" s="10" customFormat="1" ht="115.5" customHeight="1" x14ac:dyDescent="0.2">
      <c r="A15" s="22" t="s">
        <v>21</v>
      </c>
      <c r="B15" s="59" t="s">
        <v>48</v>
      </c>
      <c r="C15" s="99"/>
      <c r="D15" s="58" t="s">
        <v>78</v>
      </c>
      <c r="E15" s="98"/>
      <c r="F15" s="98"/>
      <c r="G15" s="26">
        <v>607.79999999999995</v>
      </c>
      <c r="H15" s="84">
        <v>65532.6</v>
      </c>
      <c r="I15" s="50">
        <f>H15</f>
        <v>65532.6</v>
      </c>
      <c r="J15" s="85">
        <v>34192.199999999997</v>
      </c>
      <c r="K15" s="97"/>
      <c r="L15" s="11"/>
    </row>
    <row r="16" spans="1:12" s="10" customFormat="1" ht="38.25" customHeight="1" x14ac:dyDescent="0.2">
      <c r="A16" s="22" t="s">
        <v>71</v>
      </c>
      <c r="B16" s="58" t="s">
        <v>109</v>
      </c>
      <c r="C16" s="99"/>
      <c r="D16" s="58" t="s">
        <v>110</v>
      </c>
      <c r="E16" s="98"/>
      <c r="F16" s="98"/>
      <c r="G16" s="26"/>
      <c r="H16" s="84">
        <v>215</v>
      </c>
      <c r="I16" s="50">
        <f t="shared" ref="I16:I27" si="1">H16</f>
        <v>215</v>
      </c>
      <c r="J16" s="85">
        <v>0</v>
      </c>
      <c r="K16" s="97"/>
      <c r="L16" s="11"/>
    </row>
    <row r="17" spans="1:12" s="10" customFormat="1" ht="52.5" customHeight="1" x14ac:dyDescent="0.2">
      <c r="A17" s="22" t="s">
        <v>20</v>
      </c>
      <c r="B17" s="59" t="s">
        <v>65</v>
      </c>
      <c r="C17" s="99"/>
      <c r="D17" s="59" t="s">
        <v>80</v>
      </c>
      <c r="E17" s="98"/>
      <c r="F17" s="98"/>
      <c r="G17" s="26"/>
      <c r="H17" s="84">
        <v>80602.399999999994</v>
      </c>
      <c r="I17" s="50">
        <f t="shared" si="1"/>
        <v>80602.399999999994</v>
      </c>
      <c r="J17" s="85">
        <v>79401.899999999994</v>
      </c>
      <c r="K17" s="97"/>
      <c r="L17" s="11"/>
    </row>
    <row r="18" spans="1:12" s="10" customFormat="1" ht="38.25" customHeight="1" x14ac:dyDescent="0.2">
      <c r="A18" s="22" t="s">
        <v>19</v>
      </c>
      <c r="B18" s="59" t="s">
        <v>66</v>
      </c>
      <c r="C18" s="99"/>
      <c r="D18" s="59" t="s">
        <v>81</v>
      </c>
      <c r="E18" s="98"/>
      <c r="F18" s="98"/>
      <c r="G18" s="26"/>
      <c r="H18" s="84">
        <v>3236.4</v>
      </c>
      <c r="I18" s="50">
        <f t="shared" si="1"/>
        <v>3236.4</v>
      </c>
      <c r="J18" s="85">
        <v>1696.8</v>
      </c>
      <c r="K18" s="97"/>
      <c r="L18" s="11"/>
    </row>
    <row r="19" spans="1:12" s="10" customFormat="1" ht="142.5" customHeight="1" x14ac:dyDescent="0.2">
      <c r="A19" s="22" t="s">
        <v>91</v>
      </c>
      <c r="B19" s="59" t="s">
        <v>67</v>
      </c>
      <c r="C19" s="99"/>
      <c r="D19" s="59" t="s">
        <v>82</v>
      </c>
      <c r="E19" s="98"/>
      <c r="F19" s="98"/>
      <c r="G19" s="26"/>
      <c r="H19" s="84">
        <v>239.7</v>
      </c>
      <c r="I19" s="50">
        <f t="shared" si="1"/>
        <v>239.7</v>
      </c>
      <c r="J19" s="85">
        <v>119.8</v>
      </c>
      <c r="K19" s="97"/>
      <c r="L19" s="11"/>
    </row>
    <row r="20" spans="1:12" s="10" customFormat="1" ht="105" customHeight="1" x14ac:dyDescent="0.2">
      <c r="A20" s="22" t="s">
        <v>92</v>
      </c>
      <c r="B20" s="53" t="s">
        <v>68</v>
      </c>
      <c r="C20" s="99"/>
      <c r="D20" s="53" t="s">
        <v>83</v>
      </c>
      <c r="E20" s="98">
        <v>44927</v>
      </c>
      <c r="F20" s="98">
        <v>45291</v>
      </c>
      <c r="G20" s="26"/>
      <c r="H20" s="84">
        <v>2108.8000000000002</v>
      </c>
      <c r="I20" s="50">
        <f t="shared" si="1"/>
        <v>2108.8000000000002</v>
      </c>
      <c r="J20" s="85">
        <v>0</v>
      </c>
      <c r="K20" s="97"/>
      <c r="L20" s="11"/>
    </row>
    <row r="21" spans="1:12" s="10" customFormat="1" ht="118.5" customHeight="1" x14ac:dyDescent="0.2">
      <c r="A21" s="22" t="s">
        <v>93</v>
      </c>
      <c r="B21" s="59" t="s">
        <v>111</v>
      </c>
      <c r="C21" s="99"/>
      <c r="D21" s="59" t="s">
        <v>112</v>
      </c>
      <c r="E21" s="98"/>
      <c r="F21" s="98"/>
      <c r="G21" s="26"/>
      <c r="H21" s="84">
        <v>4575.3999999999996</v>
      </c>
      <c r="I21" s="50">
        <f t="shared" si="1"/>
        <v>4575.3999999999996</v>
      </c>
      <c r="J21" s="85">
        <v>0</v>
      </c>
      <c r="K21" s="97"/>
      <c r="L21" s="11"/>
    </row>
    <row r="22" spans="1:12" s="10" customFormat="1" ht="54" customHeight="1" x14ac:dyDescent="0.2">
      <c r="A22" s="22" t="s">
        <v>94</v>
      </c>
      <c r="B22" s="53" t="s">
        <v>69</v>
      </c>
      <c r="C22" s="99"/>
      <c r="D22" s="53" t="s">
        <v>84</v>
      </c>
      <c r="E22" s="98"/>
      <c r="F22" s="98"/>
      <c r="G22" s="26"/>
      <c r="H22" s="84">
        <v>41523.699999999997</v>
      </c>
      <c r="I22" s="50">
        <f t="shared" si="1"/>
        <v>41523.699999999997</v>
      </c>
      <c r="J22" s="85">
        <v>27647.1</v>
      </c>
      <c r="K22" s="97"/>
      <c r="L22" s="11"/>
    </row>
    <row r="23" spans="1:12" s="10" customFormat="1" ht="64.5" customHeight="1" x14ac:dyDescent="0.2">
      <c r="A23" s="22" t="s">
        <v>95</v>
      </c>
      <c r="B23" s="53" t="s">
        <v>70</v>
      </c>
      <c r="C23" s="99"/>
      <c r="D23" s="53" t="s">
        <v>85</v>
      </c>
      <c r="E23" s="98"/>
      <c r="F23" s="98"/>
      <c r="G23" s="26"/>
      <c r="H23" s="84">
        <v>40808.9</v>
      </c>
      <c r="I23" s="50">
        <f t="shared" si="1"/>
        <v>40808.9</v>
      </c>
      <c r="J23" s="85">
        <v>20646.400000000001</v>
      </c>
      <c r="K23" s="97"/>
      <c r="L23" s="11"/>
    </row>
    <row r="24" spans="1:12" s="10" customFormat="1" ht="64.5" customHeight="1" x14ac:dyDescent="0.2">
      <c r="A24" s="22" t="s">
        <v>96</v>
      </c>
      <c r="B24" s="59" t="s">
        <v>113</v>
      </c>
      <c r="C24" s="99"/>
      <c r="D24" s="59" t="s">
        <v>114</v>
      </c>
      <c r="E24" s="98"/>
      <c r="F24" s="98"/>
      <c r="G24" s="26"/>
      <c r="H24" s="84">
        <v>1235</v>
      </c>
      <c r="I24" s="50">
        <f t="shared" si="1"/>
        <v>1235</v>
      </c>
      <c r="J24" s="85">
        <v>0</v>
      </c>
      <c r="K24" s="97"/>
      <c r="L24" s="11"/>
    </row>
    <row r="25" spans="1:12" s="10" customFormat="1" ht="156.75" customHeight="1" x14ac:dyDescent="0.2">
      <c r="A25" s="22" t="s">
        <v>97</v>
      </c>
      <c r="B25" s="59" t="s">
        <v>116</v>
      </c>
      <c r="C25" s="99"/>
      <c r="D25" s="59" t="s">
        <v>115</v>
      </c>
      <c r="E25" s="98"/>
      <c r="F25" s="98"/>
      <c r="G25" s="26"/>
      <c r="H25" s="84">
        <v>1666.6</v>
      </c>
      <c r="I25" s="50">
        <f t="shared" si="1"/>
        <v>1666.6</v>
      </c>
      <c r="J25" s="85">
        <v>0</v>
      </c>
      <c r="K25" s="97"/>
      <c r="L25" s="11"/>
    </row>
    <row r="26" spans="1:12" s="10" customFormat="1" ht="156.75" customHeight="1" x14ac:dyDescent="0.2">
      <c r="A26" s="22" t="s">
        <v>98</v>
      </c>
      <c r="B26" s="59" t="s">
        <v>117</v>
      </c>
      <c r="C26" s="123"/>
      <c r="D26" s="59" t="s">
        <v>120</v>
      </c>
      <c r="E26" s="127">
        <v>44927</v>
      </c>
      <c r="F26" s="127">
        <v>45291</v>
      </c>
      <c r="G26" s="26"/>
      <c r="H26" s="84">
        <v>12461.7</v>
      </c>
      <c r="I26" s="50">
        <f t="shared" si="1"/>
        <v>12461.7</v>
      </c>
      <c r="J26" s="85">
        <v>1.2</v>
      </c>
      <c r="K26" s="95"/>
      <c r="L26" s="11"/>
    </row>
    <row r="27" spans="1:12" s="10" customFormat="1" ht="129" customHeight="1" x14ac:dyDescent="0.2">
      <c r="A27" s="22" t="s">
        <v>122</v>
      </c>
      <c r="B27" s="67" t="s">
        <v>118</v>
      </c>
      <c r="C27" s="132"/>
      <c r="D27" s="59" t="s">
        <v>119</v>
      </c>
      <c r="E27" s="131"/>
      <c r="F27" s="131"/>
      <c r="G27" s="26"/>
      <c r="H27" s="84">
        <v>7452.9</v>
      </c>
      <c r="I27" s="50">
        <f t="shared" si="1"/>
        <v>7452.9</v>
      </c>
      <c r="J27" s="85">
        <v>4964.5</v>
      </c>
      <c r="K27" s="133"/>
      <c r="L27" s="11"/>
    </row>
    <row r="28" spans="1:12" ht="13.5" customHeight="1" x14ac:dyDescent="0.2">
      <c r="A28" s="31"/>
      <c r="B28" s="52" t="s">
        <v>3</v>
      </c>
      <c r="C28" s="120"/>
      <c r="D28" s="120"/>
      <c r="E28" s="120"/>
      <c r="F28" s="120"/>
      <c r="G28" s="29"/>
      <c r="H28" s="86" t="s">
        <v>2</v>
      </c>
      <c r="I28" s="55" t="s">
        <v>2</v>
      </c>
      <c r="J28" s="87" t="s">
        <v>2</v>
      </c>
      <c r="K28" s="73" t="s">
        <v>2</v>
      </c>
    </row>
    <row r="29" spans="1:12" ht="63.75" customHeight="1" x14ac:dyDescent="0.2">
      <c r="A29" s="30" t="s">
        <v>18</v>
      </c>
      <c r="B29" s="38" t="s">
        <v>17</v>
      </c>
      <c r="C29" s="99" t="s">
        <v>77</v>
      </c>
      <c r="D29" s="121" t="s">
        <v>88</v>
      </c>
      <c r="E29" s="98">
        <v>44927</v>
      </c>
      <c r="F29" s="98">
        <v>45291</v>
      </c>
      <c r="G29" s="39" t="e">
        <f>G30+G32+#REF!+#REF!+#REF!+#REF!</f>
        <v>#REF!</v>
      </c>
      <c r="H29" s="82">
        <f>SUM(H30:H33)</f>
        <v>98671.900000000009</v>
      </c>
      <c r="I29" s="43">
        <f>SUM(I30:I33)</f>
        <v>96971.900000000009</v>
      </c>
      <c r="J29" s="83">
        <f>SUM(J30:J33)</f>
        <v>48822.3</v>
      </c>
      <c r="K29" s="97"/>
      <c r="L29" s="13"/>
    </row>
    <row r="30" spans="1:12" ht="90" customHeight="1" x14ac:dyDescent="0.2">
      <c r="A30" s="31" t="s">
        <v>16</v>
      </c>
      <c r="B30" s="51" t="s">
        <v>50</v>
      </c>
      <c r="C30" s="99"/>
      <c r="D30" s="130"/>
      <c r="E30" s="98"/>
      <c r="F30" s="98"/>
      <c r="G30" s="40">
        <v>0</v>
      </c>
      <c r="H30" s="88">
        <v>84598.5</v>
      </c>
      <c r="I30" s="47">
        <f>H30-1700</f>
        <v>82898.5</v>
      </c>
      <c r="J30" s="89">
        <v>43818.400000000001</v>
      </c>
      <c r="K30" s="97"/>
      <c r="L30" s="13"/>
    </row>
    <row r="31" spans="1:12" ht="102.75" customHeight="1" x14ac:dyDescent="0.2">
      <c r="A31" s="22" t="s">
        <v>15</v>
      </c>
      <c r="B31" s="56" t="s">
        <v>51</v>
      </c>
      <c r="C31" s="99"/>
      <c r="D31" s="56" t="s">
        <v>89</v>
      </c>
      <c r="E31" s="98"/>
      <c r="F31" s="98"/>
      <c r="G31" s="32"/>
      <c r="H31" s="90">
        <v>1143.0999999999999</v>
      </c>
      <c r="I31" s="46">
        <f>H31</f>
        <v>1143.0999999999999</v>
      </c>
      <c r="J31" s="91">
        <v>481.8</v>
      </c>
      <c r="K31" s="97"/>
      <c r="L31" s="13"/>
    </row>
    <row r="32" spans="1:12" ht="75.75" hidden="1" customHeight="1" x14ac:dyDescent="0.2">
      <c r="A32" s="22" t="s">
        <v>14</v>
      </c>
      <c r="B32" s="56" t="s">
        <v>13</v>
      </c>
      <c r="C32" s="54"/>
      <c r="D32" s="56"/>
      <c r="E32" s="66"/>
      <c r="F32" s="66"/>
      <c r="G32" s="32">
        <v>0</v>
      </c>
      <c r="H32" s="90"/>
      <c r="I32" s="46">
        <f t="shared" ref="I32:I33" si="2">H32</f>
        <v>0</v>
      </c>
      <c r="J32" s="91"/>
      <c r="K32" s="74"/>
    </row>
    <row r="33" spans="1:12" ht="54" customHeight="1" x14ac:dyDescent="0.2">
      <c r="A33" s="22" t="s">
        <v>14</v>
      </c>
      <c r="B33" s="56" t="s">
        <v>52</v>
      </c>
      <c r="C33" s="68"/>
      <c r="D33" s="56" t="s">
        <v>90</v>
      </c>
      <c r="E33" s="57">
        <v>44927</v>
      </c>
      <c r="F33" s="57">
        <v>45291</v>
      </c>
      <c r="G33" s="32"/>
      <c r="H33" s="90">
        <v>12930.3</v>
      </c>
      <c r="I33" s="46">
        <f t="shared" si="2"/>
        <v>12930.3</v>
      </c>
      <c r="J33" s="91">
        <v>4522.1000000000004</v>
      </c>
      <c r="K33" s="75"/>
    </row>
    <row r="34" spans="1:12" x14ac:dyDescent="0.2">
      <c r="A34" s="31"/>
      <c r="B34" s="52" t="s">
        <v>3</v>
      </c>
      <c r="C34" s="120"/>
      <c r="D34" s="120"/>
      <c r="E34" s="120"/>
      <c r="F34" s="120"/>
      <c r="G34" s="29"/>
      <c r="H34" s="86" t="s">
        <v>2</v>
      </c>
      <c r="I34" s="55" t="s">
        <v>2</v>
      </c>
      <c r="J34" s="87" t="s">
        <v>2</v>
      </c>
      <c r="K34" s="73" t="s">
        <v>2</v>
      </c>
    </row>
    <row r="35" spans="1:12" ht="51" customHeight="1" x14ac:dyDescent="0.2">
      <c r="A35" s="30" t="s">
        <v>12</v>
      </c>
      <c r="B35" s="23" t="s">
        <v>11</v>
      </c>
      <c r="C35" s="99" t="s">
        <v>74</v>
      </c>
      <c r="D35" s="121" t="s">
        <v>99</v>
      </c>
      <c r="E35" s="98">
        <v>44927</v>
      </c>
      <c r="F35" s="98">
        <v>45291</v>
      </c>
      <c r="G35" s="24">
        <f>G36</f>
        <v>0</v>
      </c>
      <c r="H35" s="82">
        <f>H36</f>
        <v>7367.9</v>
      </c>
      <c r="I35" s="43">
        <f t="shared" ref="I35:J35" si="3">I36</f>
        <v>7235.8</v>
      </c>
      <c r="J35" s="83">
        <f t="shared" si="3"/>
        <v>3130</v>
      </c>
      <c r="K35" s="95"/>
      <c r="L35" s="13"/>
    </row>
    <row r="36" spans="1:12" ht="51.75" customHeight="1" x14ac:dyDescent="0.2">
      <c r="A36" s="22" t="s">
        <v>54</v>
      </c>
      <c r="B36" s="33" t="s">
        <v>53</v>
      </c>
      <c r="C36" s="99"/>
      <c r="D36" s="122"/>
      <c r="E36" s="98"/>
      <c r="F36" s="98"/>
      <c r="G36" s="32">
        <v>0</v>
      </c>
      <c r="H36" s="90">
        <v>7367.9</v>
      </c>
      <c r="I36" s="46">
        <v>7235.8</v>
      </c>
      <c r="J36" s="91">
        <v>3130</v>
      </c>
      <c r="K36" s="96"/>
    </row>
    <row r="37" spans="1:12" ht="16.5" customHeight="1" x14ac:dyDescent="0.2">
      <c r="A37" s="22"/>
      <c r="B37" s="25" t="s">
        <v>3</v>
      </c>
      <c r="C37" s="115"/>
      <c r="D37" s="117"/>
      <c r="E37" s="117"/>
      <c r="F37" s="118"/>
      <c r="G37" s="26"/>
      <c r="H37" s="84" t="s">
        <v>2</v>
      </c>
      <c r="I37" s="50"/>
      <c r="J37" s="85" t="s">
        <v>2</v>
      </c>
      <c r="K37" s="72" t="s">
        <v>2</v>
      </c>
      <c r="L37" s="4"/>
    </row>
    <row r="38" spans="1:12" ht="57" customHeight="1" x14ac:dyDescent="0.2">
      <c r="A38" s="30" t="s">
        <v>10</v>
      </c>
      <c r="B38" s="23" t="s">
        <v>9</v>
      </c>
      <c r="C38" s="123" t="s">
        <v>100</v>
      </c>
      <c r="D38" s="121" t="s">
        <v>35</v>
      </c>
      <c r="E38" s="98">
        <v>44927</v>
      </c>
      <c r="F38" s="98">
        <v>45291</v>
      </c>
      <c r="G38" s="24">
        <f>G39</f>
        <v>0</v>
      </c>
      <c r="H38" s="82">
        <f>H39</f>
        <v>4815.3999999999996</v>
      </c>
      <c r="I38" s="43">
        <f t="shared" ref="I38" si="4">I39</f>
        <v>4815.3999999999996</v>
      </c>
      <c r="J38" s="83">
        <f t="shared" ref="J38" si="5">J39</f>
        <v>2024.1</v>
      </c>
      <c r="K38" s="95"/>
      <c r="L38" s="14"/>
    </row>
    <row r="39" spans="1:12" ht="45.75" customHeight="1" x14ac:dyDescent="0.2">
      <c r="A39" s="22" t="s">
        <v>8</v>
      </c>
      <c r="B39" s="33" t="s">
        <v>55</v>
      </c>
      <c r="C39" s="124"/>
      <c r="D39" s="122"/>
      <c r="E39" s="98"/>
      <c r="F39" s="98"/>
      <c r="G39" s="32">
        <v>0</v>
      </c>
      <c r="H39" s="90">
        <v>4815.3999999999996</v>
      </c>
      <c r="I39" s="46">
        <v>4815.3999999999996</v>
      </c>
      <c r="J39" s="91">
        <v>2024.1</v>
      </c>
      <c r="K39" s="96"/>
      <c r="L39" s="4"/>
    </row>
    <row r="40" spans="1:12" x14ac:dyDescent="0.2">
      <c r="A40" s="22"/>
      <c r="B40" s="25" t="s">
        <v>3</v>
      </c>
      <c r="C40" s="25"/>
      <c r="D40" s="25"/>
      <c r="E40" s="25"/>
      <c r="F40" s="23"/>
      <c r="G40" s="26"/>
      <c r="H40" s="84" t="s">
        <v>2</v>
      </c>
      <c r="I40" s="50" t="s">
        <v>2</v>
      </c>
      <c r="J40" s="85" t="s">
        <v>2</v>
      </c>
      <c r="K40" s="76" t="s">
        <v>2</v>
      </c>
      <c r="L40" s="4"/>
    </row>
    <row r="41" spans="1:12" ht="53.25" customHeight="1" x14ac:dyDescent="0.2">
      <c r="A41" s="30" t="s">
        <v>7</v>
      </c>
      <c r="B41" s="23" t="s">
        <v>6</v>
      </c>
      <c r="C41" s="99" t="s">
        <v>75</v>
      </c>
      <c r="D41" s="126" t="s">
        <v>40</v>
      </c>
      <c r="E41" s="98">
        <v>44927</v>
      </c>
      <c r="F41" s="98">
        <v>45291</v>
      </c>
      <c r="G41" s="24">
        <f>G42</f>
        <v>0</v>
      </c>
      <c r="H41" s="82">
        <f>H42</f>
        <v>34077.9</v>
      </c>
      <c r="I41" s="43">
        <f t="shared" ref="I41" si="6">I42</f>
        <v>2234.1999999999998</v>
      </c>
      <c r="J41" s="83">
        <f t="shared" ref="J41" si="7">J42</f>
        <v>14090</v>
      </c>
      <c r="K41" s="95"/>
      <c r="L41" s="14"/>
    </row>
    <row r="42" spans="1:12" ht="51.75" customHeight="1" x14ac:dyDescent="0.2">
      <c r="A42" s="22" t="s">
        <v>57</v>
      </c>
      <c r="B42" s="25" t="s">
        <v>56</v>
      </c>
      <c r="C42" s="99"/>
      <c r="D42" s="122"/>
      <c r="E42" s="98"/>
      <c r="F42" s="98"/>
      <c r="G42" s="26">
        <v>0</v>
      </c>
      <c r="H42" s="84">
        <v>34077.9</v>
      </c>
      <c r="I42" s="50">
        <v>2234.1999999999998</v>
      </c>
      <c r="J42" s="91">
        <v>14090</v>
      </c>
      <c r="K42" s="96"/>
      <c r="L42" s="4"/>
    </row>
    <row r="43" spans="1:12" ht="15.75" customHeight="1" x14ac:dyDescent="0.2">
      <c r="A43" s="22"/>
      <c r="B43" s="25" t="s">
        <v>3</v>
      </c>
      <c r="C43" s="115"/>
      <c r="D43" s="125"/>
      <c r="E43" s="117"/>
      <c r="F43" s="118"/>
      <c r="G43" s="26"/>
      <c r="H43" s="84" t="s">
        <v>2</v>
      </c>
      <c r="I43" s="50" t="s">
        <v>2</v>
      </c>
      <c r="J43" s="85" t="s">
        <v>2</v>
      </c>
      <c r="K43" s="76" t="s">
        <v>2</v>
      </c>
      <c r="L43" s="4"/>
    </row>
    <row r="44" spans="1:12" ht="66" customHeight="1" x14ac:dyDescent="0.2">
      <c r="A44" s="30" t="s">
        <v>5</v>
      </c>
      <c r="B44" s="23" t="s">
        <v>4</v>
      </c>
      <c r="C44" s="99" t="s">
        <v>76</v>
      </c>
      <c r="D44" s="58" t="s">
        <v>36</v>
      </c>
      <c r="E44" s="98">
        <v>44927</v>
      </c>
      <c r="F44" s="98">
        <v>45291</v>
      </c>
      <c r="G44" s="24">
        <f>G45+G46+G47</f>
        <v>2747.4</v>
      </c>
      <c r="H44" s="82">
        <f>H45+H46+H47</f>
        <v>15521.7</v>
      </c>
      <c r="I44" s="43">
        <f t="shared" ref="I44:J44" si="8">I45+I46+I47</f>
        <v>15521.7</v>
      </c>
      <c r="J44" s="83">
        <f t="shared" si="8"/>
        <v>6424.1</v>
      </c>
      <c r="K44" s="97"/>
      <c r="L44" s="14"/>
    </row>
    <row r="45" spans="1:12" ht="42" customHeight="1" x14ac:dyDescent="0.2">
      <c r="A45" s="22" t="s">
        <v>63</v>
      </c>
      <c r="B45" s="59" t="s">
        <v>58</v>
      </c>
      <c r="C45" s="99"/>
      <c r="D45" s="58" t="s">
        <v>37</v>
      </c>
      <c r="E45" s="98"/>
      <c r="F45" s="98"/>
      <c r="G45" s="32">
        <v>2747.4</v>
      </c>
      <c r="H45" s="90">
        <v>14464.7</v>
      </c>
      <c r="I45" s="46">
        <f>H45</f>
        <v>14464.7</v>
      </c>
      <c r="J45" s="91">
        <v>6374.3</v>
      </c>
      <c r="K45" s="97"/>
      <c r="L45" s="4"/>
    </row>
    <row r="46" spans="1:12" ht="37.5" customHeight="1" x14ac:dyDescent="0.2">
      <c r="A46" s="22" t="s">
        <v>62</v>
      </c>
      <c r="B46" s="59" t="s">
        <v>59</v>
      </c>
      <c r="C46" s="99"/>
      <c r="D46" s="58" t="s">
        <v>38</v>
      </c>
      <c r="E46" s="98"/>
      <c r="F46" s="98"/>
      <c r="G46" s="32">
        <v>0</v>
      </c>
      <c r="H46" s="90">
        <v>52.5</v>
      </c>
      <c r="I46" s="46">
        <f t="shared" ref="I46:I47" si="9">H46</f>
        <v>52.5</v>
      </c>
      <c r="J46" s="91">
        <v>49.8</v>
      </c>
      <c r="K46" s="97"/>
      <c r="L46" s="4"/>
    </row>
    <row r="47" spans="1:12" ht="63.75" x14ac:dyDescent="0.2">
      <c r="A47" s="22" t="s">
        <v>61</v>
      </c>
      <c r="B47" s="59" t="s">
        <v>60</v>
      </c>
      <c r="C47" s="68"/>
      <c r="D47" s="69" t="s">
        <v>39</v>
      </c>
      <c r="E47" s="57">
        <v>44927</v>
      </c>
      <c r="F47" s="57">
        <v>45291</v>
      </c>
      <c r="G47" s="32">
        <v>0</v>
      </c>
      <c r="H47" s="90">
        <v>1004.5</v>
      </c>
      <c r="I47" s="46">
        <f t="shared" si="9"/>
        <v>1004.5</v>
      </c>
      <c r="J47" s="91">
        <v>0</v>
      </c>
      <c r="K47" s="75"/>
      <c r="L47" s="4"/>
    </row>
    <row r="48" spans="1:12" x14ac:dyDescent="0.2">
      <c r="A48" s="22"/>
      <c r="B48" s="25" t="s">
        <v>3</v>
      </c>
      <c r="C48" s="115"/>
      <c r="D48" s="116"/>
      <c r="E48" s="117"/>
      <c r="F48" s="118"/>
      <c r="G48" s="26"/>
      <c r="H48" s="84" t="s">
        <v>2</v>
      </c>
      <c r="I48" s="50" t="s">
        <v>2</v>
      </c>
      <c r="J48" s="85" t="s">
        <v>2</v>
      </c>
      <c r="K48" s="76" t="s">
        <v>2</v>
      </c>
      <c r="L48" s="4"/>
    </row>
    <row r="49" spans="1:12" ht="26.25" thickBot="1" x14ac:dyDescent="0.25">
      <c r="A49" s="34"/>
      <c r="B49" s="23" t="s">
        <v>1</v>
      </c>
      <c r="C49" s="35"/>
      <c r="D49" s="35"/>
      <c r="E49" s="35"/>
      <c r="F49" s="36"/>
      <c r="G49" s="37" t="e">
        <f>G44+G41+G38+G35+G29+G13+G6</f>
        <v>#REF!</v>
      </c>
      <c r="H49" s="92">
        <f>H44+H41+H38+H35+H29+H13+H6</f>
        <v>1821999.6</v>
      </c>
      <c r="I49" s="93">
        <f>I44+I41+I38+I35+I29+I13+I6</f>
        <v>1748247.5</v>
      </c>
      <c r="J49" s="94">
        <f>J44+J41+J38+J35+J29+J13+J6</f>
        <v>971561</v>
      </c>
      <c r="K49" s="77"/>
      <c r="L49" s="14"/>
    </row>
    <row r="50" spans="1:12" ht="15" x14ac:dyDescent="0.25">
      <c r="A50" s="15"/>
      <c r="B50" s="15" t="s">
        <v>0</v>
      </c>
      <c r="C50" s="15"/>
      <c r="D50" s="15"/>
      <c r="E50" s="15"/>
      <c r="F50" s="16"/>
      <c r="G50" s="16"/>
      <c r="H50" s="48"/>
      <c r="I50" s="48"/>
      <c r="J50" s="48"/>
      <c r="L50" s="13"/>
    </row>
    <row r="51" spans="1:12" ht="15" x14ac:dyDescent="0.25">
      <c r="A51" s="119"/>
      <c r="B51" s="119"/>
      <c r="C51" s="119"/>
      <c r="D51" s="119"/>
      <c r="E51" s="119"/>
      <c r="F51" s="119"/>
      <c r="G51" s="16"/>
      <c r="H51" s="48"/>
      <c r="I51" s="48"/>
      <c r="J51" s="48"/>
      <c r="L51" s="13"/>
    </row>
    <row r="52" spans="1:12" ht="15" x14ac:dyDescent="0.25">
      <c r="A52" s="15"/>
      <c r="B52" s="15"/>
      <c r="C52" s="15"/>
      <c r="D52" s="15"/>
      <c r="E52" s="15"/>
      <c r="F52" s="16"/>
      <c r="G52" s="16"/>
      <c r="H52" s="48"/>
      <c r="I52" s="48"/>
      <c r="J52" s="48"/>
    </row>
  </sheetData>
  <customSheetViews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1"/>
      <headerFooter alignWithMargins="0"/>
    </customSheetView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2"/>
      <headerFooter alignWithMargins="0"/>
    </customSheetView>
  </customSheetViews>
  <mergeCells count="58">
    <mergeCell ref="K38:K39"/>
    <mergeCell ref="K35:K36"/>
    <mergeCell ref="E44:E46"/>
    <mergeCell ref="F44:F46"/>
    <mergeCell ref="C44:C46"/>
    <mergeCell ref="K44:K46"/>
    <mergeCell ref="F41:F42"/>
    <mergeCell ref="K41:K42"/>
    <mergeCell ref="K26:K27"/>
    <mergeCell ref="E29:E31"/>
    <mergeCell ref="F29:F31"/>
    <mergeCell ref="C29:C31"/>
    <mergeCell ref="K29:K31"/>
    <mergeCell ref="E41:E42"/>
    <mergeCell ref="C12:F12"/>
    <mergeCell ref="D6:D7"/>
    <mergeCell ref="D13:D14"/>
    <mergeCell ref="C6:C10"/>
    <mergeCell ref="C13:C19"/>
    <mergeCell ref="E13:E19"/>
    <mergeCell ref="F13:F19"/>
    <mergeCell ref="D29:D30"/>
    <mergeCell ref="F26:F27"/>
    <mergeCell ref="E26:E27"/>
    <mergeCell ref="C26:C27"/>
    <mergeCell ref="C48:F48"/>
    <mergeCell ref="A51:F51"/>
    <mergeCell ref="C37:F37"/>
    <mergeCell ref="C41:C42"/>
    <mergeCell ref="C28:F28"/>
    <mergeCell ref="C34:F34"/>
    <mergeCell ref="D38:D39"/>
    <mergeCell ref="C38:C39"/>
    <mergeCell ref="E38:E39"/>
    <mergeCell ref="F38:F39"/>
    <mergeCell ref="C43:F43"/>
    <mergeCell ref="D41:D42"/>
    <mergeCell ref="D35:D36"/>
    <mergeCell ref="C35:C36"/>
    <mergeCell ref="E35:E36"/>
    <mergeCell ref="F35:F36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K6:K10"/>
    <mergeCell ref="K13:K19"/>
    <mergeCell ref="F20:F25"/>
    <mergeCell ref="E20:E25"/>
    <mergeCell ref="C20:C25"/>
    <mergeCell ref="E6:E10"/>
    <mergeCell ref="F6:F10"/>
    <mergeCell ref="K20:K25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0" orientation="landscape" r:id="rId3"/>
  <headerFooter alignWithMargins="0"/>
  <rowBreaks count="4" manualBreakCount="4">
    <brk id="12" max="10" man="1"/>
    <brk id="19" max="10" man="1"/>
    <brk id="32" max="10" man="1"/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01.07.2023</vt:lpstr>
      <vt:lpstr>'01.07.2023'!Заголовки_для_печати</vt:lpstr>
      <vt:lpstr>'01.07.2023'!Область_печати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Пользователь Windows</cp:lastModifiedBy>
  <cp:lastPrinted>2023-07-02T11:53:10Z</cp:lastPrinted>
  <dcterms:created xsi:type="dcterms:W3CDTF">2017-08-10T07:08:37Z</dcterms:created>
  <dcterms:modified xsi:type="dcterms:W3CDTF">2023-07-05T12:07:23Z</dcterms:modified>
</cp:coreProperties>
</file>