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85" windowWidth="15135" windowHeight="7890"/>
  </bookViews>
  <sheets>
    <sheet name="01.10.2021" sheetId="1" r:id="rId1"/>
  </sheets>
  <definedNames>
    <definedName name="Z_94FFFF2F_E434_4586_88EB_CD5879477CA6_.wvu.Cols" localSheetId="0" hidden="1">'01.10.2021'!$G:$G</definedName>
    <definedName name="Z_94FFFF2F_E434_4586_88EB_CD5879477CA6_.wvu.PrintArea" localSheetId="0" hidden="1">'01.10.2021'!$A$1:$K$64</definedName>
    <definedName name="Z_94FFFF2F_E434_4586_88EB_CD5879477CA6_.wvu.PrintTitles" localSheetId="0" hidden="1">'01.10.2021'!$2:$5</definedName>
    <definedName name="Z_94FFFF2F_E434_4586_88EB_CD5879477CA6_.wvu.Rows" localSheetId="0" hidden="1">'01.10.2021'!$40:$40</definedName>
    <definedName name="Z_E11F0E49_85B5_4F20_BD5A_A5F895CB6C3F_.wvu.Cols" localSheetId="0" hidden="1">'01.10.2021'!$G:$G</definedName>
    <definedName name="Z_E11F0E49_85B5_4F20_BD5A_A5F895CB6C3F_.wvu.PrintArea" localSheetId="0" hidden="1">'01.10.2021'!$A$1:$K$64</definedName>
    <definedName name="Z_E11F0E49_85B5_4F20_BD5A_A5F895CB6C3F_.wvu.PrintTitles" localSheetId="0" hidden="1">'01.10.2021'!$2:$5</definedName>
    <definedName name="Z_E11F0E49_85B5_4F20_BD5A_A5F895CB6C3F_.wvu.Rows" localSheetId="0" hidden="1">'01.10.2021'!$40:$40</definedName>
    <definedName name="_xlnm.Print_Titles" localSheetId="0">'01.10.2021'!$2:$5</definedName>
    <definedName name="_xlnm.Print_Area" localSheetId="0">'01.10.2021'!$A$1:$K$64</definedName>
  </definedNames>
  <calcPr calcId="144525"/>
  <customWorkbookViews>
    <customWorkbookView name="МБУЦБО - Личное представление" guid="{94FFFF2F-E434-4586-88EB-CD5879477CA6}" mergeInterval="0" personalView="1" maximized="1" xWindow="1" yWindow="1" windowWidth="1680" windowHeight="829" activeSheetId="1"/>
    <customWorkbookView name="Бухгалтер - Личное представление" guid="{E11F0E49-85B5-4F20-BD5A-A5F895CB6C3F}" mergeInterval="0" personalView="1" maximized="1" windowWidth="1276" windowHeight="779" activeSheetId="1"/>
  </customWorkbookViews>
</workbook>
</file>

<file path=xl/calcChain.xml><?xml version="1.0" encoding="utf-8"?>
<calcChain xmlns="http://schemas.openxmlformats.org/spreadsheetml/2006/main">
  <c r="I55" i="1" l="1"/>
  <c r="I16" i="1"/>
  <c r="I15" i="1" s="1"/>
  <c r="I7" i="1"/>
  <c r="I47" i="1"/>
  <c r="I38" i="1"/>
  <c r="I37" i="1" s="1"/>
  <c r="J55" i="1"/>
  <c r="H15" i="1"/>
  <c r="J15" i="1"/>
  <c r="H6" i="1"/>
  <c r="I60" i="1" l="1"/>
  <c r="J6" i="1"/>
  <c r="I6" i="1" l="1"/>
  <c r="H60" i="1"/>
  <c r="J37" i="1"/>
  <c r="H37" i="1" l="1"/>
  <c r="I58" i="1" l="1"/>
  <c r="J58" i="1"/>
  <c r="I54" i="1"/>
  <c r="J54" i="1"/>
  <c r="I50" i="1"/>
  <c r="I46" i="1"/>
  <c r="J46" i="1"/>
  <c r="I63" i="1" l="1"/>
  <c r="H46" i="1" l="1"/>
  <c r="H54" i="1"/>
  <c r="H58" i="1"/>
  <c r="G6" i="1" l="1"/>
  <c r="G15" i="1"/>
  <c r="G37" i="1"/>
  <c r="G46" i="1"/>
  <c r="G50" i="1"/>
  <c r="H50" i="1"/>
  <c r="H63" i="1" s="1"/>
  <c r="J50" i="1"/>
  <c r="J63" i="1" s="1"/>
  <c r="G54" i="1"/>
  <c r="G58" i="1"/>
  <c r="G63" i="1" l="1"/>
</calcChain>
</file>

<file path=xl/sharedStrings.xml><?xml version="1.0" encoding="utf-8"?>
<sst xmlns="http://schemas.openxmlformats.org/spreadsheetml/2006/main" count="191" uniqueCount="153">
  <si>
    <t>Исполнитель: Рябухина Е.Н. 4-15-40, Голотвина Н.Г. 2-60-47</t>
  </si>
  <si>
    <t>ВСЕГО по программе "РАЗВИТИЕ ОБРАЗОВАНИЯ"</t>
  </si>
  <si>
    <t>Х</t>
  </si>
  <si>
    <t>Контрольное событие программы</t>
  </si>
  <si>
    <t>Подпрограмма  7. «Обеспечение реализации государственной программы Белокалитвинского района «Развитие образования»</t>
  </si>
  <si>
    <t>7.</t>
  </si>
  <si>
    <t xml:space="preserve">Подпрограмма  6. «Обеспечение деятельности  «Центра бухгалтерского обслуживания учреждений образования» </t>
  </si>
  <si>
    <t>6.</t>
  </si>
  <si>
    <t>5.2.</t>
  </si>
  <si>
    <t>5.1</t>
  </si>
  <si>
    <t>Подпрограмма  5. «Обеспечение деятельности   «Информационно-методического центра»</t>
  </si>
  <si>
    <t>5.</t>
  </si>
  <si>
    <t>Подпрограмма  4. «Обеспечение деятельности  «Центра психолого-медико-социального сопровождения»</t>
  </si>
  <si>
    <t>4</t>
  </si>
  <si>
    <t>Доведение заработной платы педагогических работников в рамках реализации Указа Президента от 07.05.2012г. №597</t>
  </si>
  <si>
    <t>3.3.</t>
  </si>
  <si>
    <t>3.2.</t>
  </si>
  <si>
    <t>3.1.</t>
  </si>
  <si>
    <t>Подпрограмма 3 .«Развитие дополнительного образования»</t>
  </si>
  <si>
    <t>3</t>
  </si>
  <si>
    <t>2.5.</t>
  </si>
  <si>
    <t>2.4.</t>
  </si>
  <si>
    <t>2.2</t>
  </si>
  <si>
    <t>2.1</t>
  </si>
  <si>
    <t>Подпрограмма 2. «Развитие общего образования»</t>
  </si>
  <si>
    <t>2</t>
  </si>
  <si>
    <t>1.3.</t>
  </si>
  <si>
    <t>1.2.</t>
  </si>
  <si>
    <t>1.1.</t>
  </si>
  <si>
    <t>Подпрограмма 1. «Развитие дошкольного образования»</t>
  </si>
  <si>
    <t>1</t>
  </si>
  <si>
    <t>предусмотрено муниципальной программой</t>
  </si>
  <si>
    <t>Фактическая дата окончания реализации мероприятия, наступление контрольного события</t>
  </si>
  <si>
    <t>Результат реализации мероприятия (краткое описание)</t>
  </si>
  <si>
    <t>№ п/п</t>
  </si>
  <si>
    <t>1.4.</t>
  </si>
  <si>
    <t xml:space="preserve">-улучшить условия для развития педагогического потенциала, выявления и поддержки лучших педагогических работников Белокалитвинского района;
- повысить качество пре-доставляемых государственных услуг в образовательных организациях Белокалитвинского района.;
 </t>
  </si>
  <si>
    <t xml:space="preserve">- обеспечить эффективное управление в системе образования; - обеспечить высокую эффективность планирования развития образовательного комплекса Белокалитвинского района; </t>
  </si>
  <si>
    <t xml:space="preserve">- сформировать эффективную систему непрерывного профессионального развития педагогов;
</t>
  </si>
  <si>
    <t>- сформировать единую образовательную информационную среду;</t>
  </si>
  <si>
    <t>- эффективно использовать информационные и телекоммуникационные технологии в деятельности органов исполнительной власти Белокалитвинского района</t>
  </si>
  <si>
    <t xml:space="preserve">обеспечить эффективный контроль за целевым и рациональным использованием материальных и финансовых ресурсов;                        - обеспечить высокую эффективность планирования развития образовательного комплекса Белокалитвинского района;
- обеспечить соблюдение и укрепление финансово-хозяйственной дисциплины.
</t>
  </si>
  <si>
    <t>Расходы местного бюджетана реализацию муниципальной программы, тыс.руб.</t>
  </si>
  <si>
    <t>предусмотрено сводной бюджетной росписью</t>
  </si>
  <si>
    <t>Номер и наименование</t>
  </si>
  <si>
    <t>Ответственный исполнитель, соисполнитель, участник (должность/ ФИО)</t>
  </si>
  <si>
    <t>Объемы неосвоиных средств и причины их неосвоения.</t>
  </si>
  <si>
    <t>ОМ 1.1: Финансовое обеспечение выполнения муниципальных заданий в дошкольных обра-зовательных организациях</t>
  </si>
  <si>
    <t>ОМ 1.2: Финансовое обеспечение дошкольных образовательных организаций в части субсидий на иные цели</t>
  </si>
  <si>
    <t>ОМ 2.2: Финансовое обеспечение общеобразовательных организаций в части субсидий на иные цели</t>
  </si>
  <si>
    <t>ОМ 2.1: Выполнения муниципальных заданий в общеобразовательных организациях</t>
  </si>
  <si>
    <t>ОМ 2.3: Всеобуч по плаванию</t>
  </si>
  <si>
    <t>ОМ 3.1: Финансовое обеспечение выполнения муниципальных заданий в организациях дополнительного образования</t>
  </si>
  <si>
    <t>ОМ 3.2: Финансовое обеспечение организаций дополнительного образования в части субсидий на иные цели</t>
  </si>
  <si>
    <t>ОМ 3.3: Доведение заработной платы педагогических работников в рамках реализации Указа Президента от 07.05.2012 №597</t>
  </si>
  <si>
    <t>ОМ 4.1: Финансовое обеспечение деятельности «Центра психолого-медико-социального сопровождения»</t>
  </si>
  <si>
    <t>ОМ 4.2: Субсидии на иные цели «Центра психолого-медико-социального сопровождения»</t>
  </si>
  <si>
    <t>4.2.</t>
  </si>
  <si>
    <t>4.1.</t>
  </si>
  <si>
    <t xml:space="preserve"> ОМ 5.1: Финансовое обеспечение деятельности «Информационно-методического центра»</t>
  </si>
  <si>
    <t>ОМ 5.2: Субсидии на иные цели «Информационно-методического центра»</t>
  </si>
  <si>
    <t>ОМ 6.1: Финансовое обеспечение деятельности «Центра бухгалтерского обслуживания учреждений образования»</t>
  </si>
  <si>
    <t>ОМ 6.2: Субсидии на иные цели «Центра бухгалтерского обслуживания учреждений образования»</t>
  </si>
  <si>
    <t>6.1.</t>
  </si>
  <si>
    <t>6.2.</t>
  </si>
  <si>
    <t>ОМ 7.1: Обеспечение деятельности Аппарата управления</t>
  </si>
  <si>
    <t>ОМ 7.2: Диспансеризация муниципальных служащих</t>
  </si>
  <si>
    <t>ОМ 7.3: Развитие материально-технической базы</t>
  </si>
  <si>
    <t>7.3.</t>
  </si>
  <si>
    <t>7.2.</t>
  </si>
  <si>
    <t>7.1.</t>
  </si>
  <si>
    <t xml:space="preserve">Фактическая дата начала реализации </t>
  </si>
  <si>
    <t>ОМ 2.8: Капитальный ремонт образовательных организаций (за исключением аварийных)</t>
  </si>
  <si>
    <t>ОМ 2.9: Расходы на мероприятия по антитеррористической защищености</t>
  </si>
  <si>
    <t>ОМ 2.10: Приобретение транспортных средств (автобусов) для перевозки детей</t>
  </si>
  <si>
    <t>ОМ 2.13: Мероприятия по созданию новых мест в общеобразовательных организациях</t>
  </si>
  <si>
    <t>ОМ  2.15. Расходы  на обновление материально-технической базы для формирования у обучающихся современных 
и гуманитарных навыков.</t>
  </si>
  <si>
    <t>ОМ 2.18.  Ежемесячное денежное вознаграждение за классное руководство педагогическим работника</t>
  </si>
  <si>
    <t>ОМ 2.19:Организация питания 1-4 классов</t>
  </si>
  <si>
    <t>3.5.</t>
  </si>
  <si>
    <t>3.4.</t>
  </si>
  <si>
    <t>2.3</t>
  </si>
  <si>
    <t>Начальник      Отдела образования      Кащеева И.А., дошкольные образовательные организации</t>
  </si>
  <si>
    <t>Начальник      Отдела образования      Кащеева И.А., общеобразовательные организации</t>
  </si>
  <si>
    <t xml:space="preserve">Директор         МБОУ ППМС
Гетман С.И.
</t>
  </si>
  <si>
    <t>Директор            МБУ ЦБО   Волохова Н.В.</t>
  </si>
  <si>
    <t>Начальник      Отдела образования   Кащеева И.А.</t>
  </si>
  <si>
    <t>Начальник      Отдела образования     Кащеева И.А., организации дополнительного образования</t>
  </si>
  <si>
    <t>ОМ 1.8: Расходы на мероприятия по антитеррористической защищённости</t>
  </si>
  <si>
    <t>ОМ 1.11: Расходы на мероприятия по пожарной безопасности</t>
  </si>
  <si>
    <t>Основное мероприятие 2.20. Реализация мероприятий по профилактике и устранению последствий распространения короновирусной инфекции на территории Белокалитвинского района</t>
  </si>
  <si>
    <t>Основное мероприятие 2.21. Капитальный ремонт спортивных площадок, расположенных на территории общеобразовательных организаций</t>
  </si>
  <si>
    <t>Основное мероприятие 2.24. Расходы на мероприятия по пожарной безопасности</t>
  </si>
  <si>
    <t>Основное мероприятие 2.25. Расходы связанные с капитальным ремонтом</t>
  </si>
  <si>
    <t xml:space="preserve">предоставление детям-инвалидам возможности освоения образовательных программ в форме дистанционного
образования; проведение текущих ремонтов зданий, приобретение основных средств и другие расходы для  обеспечения качественного образовательного процесса
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</si>
  <si>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дошкольного, начального общего, основного общего, среднего общего образования в муниципальных общеобразовательных орга-низациях, обеспечение дополнительного образования детей в муниципальных общеобразовательных организациях</t>
  </si>
  <si>
    <t>массовое обучение плаванию младших школьников и выявление перспективных детей для серьезных занятий спортом</t>
  </si>
  <si>
    <t>сокращение количества зданий и сооружений  общеобразовательной сферы района, нуждающихся в капитальном ремонте</t>
  </si>
  <si>
    <t>обеспечение антитеррористической безопасности</t>
  </si>
  <si>
    <t>обеспечение безопасных и комфортных условий для обучающихся муниципальных образовательных орга¬низаций в результате при¬обретения транспортных средств</t>
  </si>
  <si>
    <t>обеспечение односменного режима обучения в муниципальных общеобразовательных организациях за счет создания новых мест в общеобразовательных организациях, в том числе путем строительства школ с использованием типовых и экономически эффективных проектов и модернизации существующей  школ (капильный ремонт, реконструкция, при¬стройка к зданиям школ)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</si>
  <si>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</si>
  <si>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выплата ежемесячного денежного вознаграждения за классное руководство педагогическим работникам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</si>
  <si>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</si>
  <si>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обеспечение безопасных и комфортных условий для обучающихся муниципаль¬ных образовательных</t>
  </si>
  <si>
    <t>обеспечение безопасных и комфортных условий для обучающихся муниципальных образовательных путем устройства спортивных площадок</t>
  </si>
  <si>
    <t>обеспечение пожарной безопасности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</si>
  <si>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</si>
  <si>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повышение эксплуатационной надежности строительных конструкций и систем инженерно-технического обеспечения, ликвидация аварийности, создание современной инфраструктуры дошкольных образовательных организаций, обеспечение деятельности дошкольных организаций находящихся в простое</t>
  </si>
  <si>
    <t xml:space="preserve">обеспечение пожарной безопасности </t>
  </si>
  <si>
    <t>- выполнение работ</t>
  </si>
  <si>
    <t>- строительный контроль</t>
  </si>
  <si>
    <t>увеличение энергосбережения в связи с заменой существующих деревянных окон и наружных дверных блоков в муниципальных общеобразовательных организациях Белокалитвинского района</t>
  </si>
  <si>
    <t>ОМ 3.7. Разработка проектно-сметной документации на капитальный ремонт и реконструкцию образовательных организаций</t>
  </si>
  <si>
    <t>ОМ 3.10. Расходы на мероприятия по пожарной безопасности</t>
  </si>
  <si>
    <t xml:space="preserve"> обеспечение государственных гарантий реализации прав на получение общедоступного дополнительного образования детей в муниципальных общеобразовательных организациях; расширить возможности для
участия обучающихся по программам дополнительного образования в олимпиадах и конкурсах различного уровня с целью выявления одаренных детей, реализации их творческого потенциала.
</t>
  </si>
  <si>
    <t>улучшение  условий пребывания детей в образовательных организациях дополнительного образования, ликвидация  аварийности, повышение эксплуатацион¬ной надежности строительных конструкций и систем инженернотехнического обеспечения</t>
  </si>
  <si>
    <t>улучшить условия для развития педагогического потенциала, реализация Указа Президента от 07.05.2012 №597</t>
  </si>
  <si>
    <t xml:space="preserve">подготовка проектной документации для проведения на капитальных
ремонтов и реконструкций образовательных организаций
</t>
  </si>
  <si>
    <t>2.6.</t>
  </si>
  <si>
    <t>2.7.</t>
  </si>
  <si>
    <t>2.8.</t>
  </si>
  <si>
    <t>2.9.</t>
  </si>
  <si>
    <t>2.10.</t>
  </si>
  <si>
    <t>2.11.</t>
  </si>
  <si>
    <t>2.12.</t>
  </si>
  <si>
    <t>2.13.</t>
  </si>
  <si>
    <t>2.14.</t>
  </si>
  <si>
    <t>2.15.</t>
  </si>
  <si>
    <t>И.о. заведующей     МБОУ ИМЦ    Калабухова Т.М</t>
  </si>
  <si>
    <t>О.М. 1.3. Газификация объектов образования</t>
  </si>
  <si>
    <t>1.5.</t>
  </si>
  <si>
    <t xml:space="preserve">обеспечение безопасных и комфортных условий для обучающихся муниципальных образовательных организаций </t>
  </si>
  <si>
    <t>ОМ 1.9. Приобретение основных средств за счет средств Резервного фонда.</t>
  </si>
  <si>
    <t>приобретение основных средств</t>
  </si>
  <si>
    <t>ОМ 1.10. Реализация меропри¬ятий по профилактике и устранению последствий распространения коронавирусной инфекции на территории Белокалитвинского района</t>
  </si>
  <si>
    <t>обеспечение безопасных и комфортных условий для обучающихся муниципальных образовательных организаций в результате Реализация мероприятий по профилактике и устранению последствий распространения коронавирусной инфекции на территории Белокалитвин-ского района</t>
  </si>
  <si>
    <t>1.6.</t>
  </si>
  <si>
    <t>1.7.</t>
  </si>
  <si>
    <t>ОМ 2.4. Газификация объектов образования.</t>
  </si>
  <si>
    <t>обеспечение безопасных и комфортных условий для обучающихся муниципаль¬ных образовательных орга¬низаций</t>
  </si>
  <si>
    <t>ОМ 2.6. Расходы на проведение мероприятий по энергосбережению в части замены существующих деревянных окон и наружных дверных блоков в муници¬пальных общеобразовательных организациях, в том числе:</t>
  </si>
  <si>
    <t>ОМ 2.12. Приобретение основных средств за счет средств Резервного фонда.</t>
  </si>
  <si>
    <t>ОМ 2.26. Позновательно-игравой проек «Посвящение к первокласники»</t>
  </si>
  <si>
    <t>факт на 01.10.2021</t>
  </si>
  <si>
    <t>Отчет об исполнении плана реализации муниципальной программы Белокалитвинского района "Развитие образования" за период 9 месяцев 2021г.</t>
  </si>
  <si>
    <t>ОМ 3.6. Расходы за счет средств резервного фонда Правительства Ростовской области</t>
  </si>
  <si>
    <t>3.6.</t>
  </si>
  <si>
    <t xml:space="preserve">- улучшить условия для развития педагогического потенциала, выявления и поддержки лучших педа-гогических работников Белокалитвинского района;
</t>
  </si>
  <si>
    <t>- расширить возможности для обучающихся по до-полнительным образовательным программам по оказанию психологопедагогической и медико-социальной помощи.</t>
  </si>
  <si>
    <t>2.16.</t>
  </si>
  <si>
    <t>2.17.</t>
  </si>
  <si>
    <t>2.18.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</si>
</sst>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0"/>
      <name val="Arial"/>
    </font>
    <font>
      <sz val="10"/>
      <color rgb="FFFF0000"/>
      <name val="Arial"/>
      <family val="2"/>
      <charset val="204"/>
    </font>
    <font>
      <sz val="11"/>
      <name val="Times New Roman"/>
      <family val="1"/>
      <charset val="204"/>
    </font>
    <font>
      <sz val="8"/>
      <name val="Arial"/>
      <family val="2"/>
      <charset val="204"/>
    </font>
    <font>
      <sz val="8"/>
      <color rgb="FFFF000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7" fillId="2" borderId="0" xfId="0" applyFont="1" applyFill="1"/>
    <xf numFmtId="0" fontId="6" fillId="2" borderId="0" xfId="0" applyFont="1" applyFill="1"/>
    <xf numFmtId="0" fontId="1" fillId="2" borderId="0" xfId="0" applyFont="1" applyFill="1"/>
    <xf numFmtId="0" fontId="0" fillId="2" borderId="0" xfId="0" applyFill="1"/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164" fontId="1" fillId="2" borderId="0" xfId="0" applyNumberFormat="1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/>
    <xf numFmtId="164" fontId="0" fillId="2" borderId="0" xfId="0" applyNumberFormat="1" applyFill="1"/>
    <xf numFmtId="0" fontId="2" fillId="2" borderId="0" xfId="0" applyFont="1" applyFill="1" applyBorder="1"/>
    <xf numFmtId="0" fontId="0" fillId="2" borderId="0" xfId="0" applyFill="1" applyBorder="1"/>
    <xf numFmtId="0" fontId="9" fillId="2" borderId="0" xfId="0" applyFont="1" applyFill="1" applyBorder="1" applyAlignment="1"/>
    <xf numFmtId="0" fontId="5" fillId="2" borderId="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justify" vertical="top" wrapText="1"/>
    </xf>
    <xf numFmtId="164" fontId="10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top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10" xfId="0" applyNumberFormat="1" applyFont="1" applyFill="1" applyBorder="1" applyAlignment="1">
      <alignment horizontal="center" vertical="top" wrapText="1"/>
    </xf>
    <xf numFmtId="164" fontId="5" fillId="2" borderId="8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top" wrapText="1"/>
    </xf>
    <xf numFmtId="49" fontId="5" fillId="2" borderId="5" xfId="0" applyNumberFormat="1" applyFont="1" applyFill="1" applyBorder="1" applyAlignment="1">
      <alignment horizontal="center" vertical="top" wrapText="1"/>
    </xf>
    <xf numFmtId="164" fontId="5" fillId="2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justify" wrapText="1"/>
    </xf>
    <xf numFmtId="0" fontId="9" fillId="2" borderId="1" xfId="0" applyFont="1" applyFill="1" applyBorder="1" applyAlignment="1">
      <alignment horizontal="justify" wrapText="1"/>
    </xf>
    <xf numFmtId="164" fontId="10" fillId="2" borderId="2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justify" vertical="top" wrapText="1"/>
    </xf>
    <xf numFmtId="164" fontId="10" fillId="2" borderId="4" xfId="0" applyNumberFormat="1" applyFont="1" applyFill="1" applyBorder="1" applyAlignment="1">
      <alignment horizontal="center" vertical="center" wrapText="1"/>
    </xf>
    <xf numFmtId="164" fontId="5" fillId="2" borderId="14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5" fillId="0" borderId="8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/>
    <xf numFmtId="164" fontId="5" fillId="0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justify" vertical="top" wrapText="1"/>
    </xf>
    <xf numFmtId="0" fontId="5" fillId="2" borderId="14" xfId="0" applyFont="1" applyFill="1" applyBorder="1" applyAlignment="1">
      <alignment horizontal="justify" vertical="top" wrapText="1"/>
    </xf>
    <xf numFmtId="0" fontId="5" fillId="2" borderId="10" xfId="0" applyFont="1" applyFill="1" applyBorder="1" applyAlignment="1">
      <alignment horizontal="justify" vertical="top" wrapText="1"/>
    </xf>
    <xf numFmtId="0" fontId="5" fillId="2" borderId="8" xfId="0" applyFont="1" applyFill="1" applyBorder="1" applyAlignment="1">
      <alignment horizontal="justify" vertical="top" wrapText="1"/>
    </xf>
    <xf numFmtId="0" fontId="5" fillId="2" borderId="6" xfId="0" applyFont="1" applyFill="1" applyBorder="1" applyAlignment="1">
      <alignment horizontal="justify" vertical="top" wrapText="1"/>
    </xf>
    <xf numFmtId="0" fontId="5" fillId="2" borderId="5" xfId="0" applyFont="1" applyFill="1" applyBorder="1" applyAlignment="1">
      <alignment horizontal="justify" vertical="top" wrapText="1"/>
    </xf>
    <xf numFmtId="0" fontId="5" fillId="2" borderId="1" xfId="0" applyFont="1" applyFill="1" applyBorder="1" applyAlignment="1">
      <alignment horizontal="justify" vertical="top" wrapText="1"/>
    </xf>
    <xf numFmtId="164" fontId="10" fillId="2" borderId="5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justify" vertical="top" wrapText="1"/>
    </xf>
    <xf numFmtId="0" fontId="5" fillId="2" borderId="1" xfId="0" applyFont="1" applyFill="1" applyBorder="1" applyAlignment="1">
      <alignment horizontal="justify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justify" vertical="top" wrapText="1"/>
    </xf>
    <xf numFmtId="0" fontId="5" fillId="2" borderId="7" xfId="0" quotePrefix="1" applyFont="1" applyFill="1" applyBorder="1" applyAlignment="1">
      <alignment horizontal="justify" vertical="top" wrapText="1"/>
    </xf>
    <xf numFmtId="0" fontId="5" fillId="2" borderId="7" xfId="0" applyFont="1" applyFill="1" applyBorder="1" applyAlignment="1">
      <alignment horizontal="justify" vertical="top" wrapText="1"/>
    </xf>
    <xf numFmtId="0" fontId="5" fillId="2" borderId="7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top" wrapText="1"/>
    </xf>
    <xf numFmtId="0" fontId="5" fillId="2" borderId="1" xfId="0" quotePrefix="1" applyFont="1" applyFill="1" applyBorder="1" applyAlignment="1">
      <alignment horizontal="justify" vertical="top" wrapText="1"/>
    </xf>
    <xf numFmtId="164" fontId="10" fillId="2" borderId="7" xfId="0" applyNumberFormat="1" applyFont="1" applyFill="1" applyBorder="1" applyAlignment="1">
      <alignment vertical="center" wrapText="1"/>
    </xf>
    <xf numFmtId="164" fontId="10" fillId="2" borderId="5" xfId="0" applyNumberFormat="1" applyFont="1" applyFill="1" applyBorder="1" applyAlignment="1">
      <alignment vertical="center" wrapText="1"/>
    </xf>
    <xf numFmtId="164" fontId="10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49" fontId="5" fillId="2" borderId="10" xfId="0" applyNumberFormat="1" applyFont="1" applyFill="1" applyBorder="1" applyAlignment="1">
      <alignment horizontal="center" vertical="top" wrapText="1"/>
    </xf>
    <xf numFmtId="0" fontId="5" fillId="0" borderId="6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164" fontId="5" fillId="0" borderId="7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justify" vertical="center" wrapText="1"/>
    </xf>
    <xf numFmtId="0" fontId="5" fillId="0" borderId="17" xfId="0" applyFont="1" applyBorder="1" applyAlignment="1">
      <alignment horizontal="justify" vertical="center" wrapText="1"/>
    </xf>
    <xf numFmtId="0" fontId="5" fillId="2" borderId="5" xfId="0" quotePrefix="1" applyFont="1" applyFill="1" applyBorder="1" applyAlignment="1">
      <alignment horizontal="justify" vertical="top" wrapText="1"/>
    </xf>
    <xf numFmtId="14" fontId="5" fillId="2" borderId="7" xfId="0" applyNumberFormat="1" applyFont="1" applyFill="1" applyBorder="1" applyAlignment="1">
      <alignment horizontal="center" vertical="center" wrapText="1"/>
    </xf>
    <xf numFmtId="14" fontId="5" fillId="2" borderId="5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164" fontId="10" fillId="2" borderId="7" xfId="0" applyNumberFormat="1" applyFont="1" applyFill="1" applyBorder="1" applyAlignment="1">
      <alignment horizontal="center" vertical="center" wrapText="1"/>
    </xf>
    <xf numFmtId="164" fontId="10" fillId="2" borderId="5" xfId="0" applyNumberFormat="1" applyFont="1" applyFill="1" applyBorder="1" applyAlignment="1">
      <alignment horizontal="center" vertical="center" wrapText="1"/>
    </xf>
    <xf numFmtId="164" fontId="10" fillId="2" borderId="6" xfId="0" applyNumberFormat="1" applyFont="1" applyFill="1" applyBorder="1" applyAlignment="1">
      <alignment horizontal="center" vertical="center" wrapText="1"/>
    </xf>
    <xf numFmtId="0" fontId="5" fillId="2" borderId="7" xfId="0" quotePrefix="1" applyFont="1" applyFill="1" applyBorder="1" applyAlignment="1">
      <alignment horizontal="justify" vertical="top" wrapText="1"/>
    </xf>
    <xf numFmtId="0" fontId="5" fillId="2" borderId="5" xfId="0" applyFont="1" applyFill="1" applyBorder="1" applyAlignment="1">
      <alignment horizontal="justify" vertical="top" wrapText="1"/>
    </xf>
    <xf numFmtId="49" fontId="5" fillId="2" borderId="10" xfId="0" applyNumberFormat="1" applyFont="1" applyFill="1" applyBorder="1" applyAlignment="1">
      <alignment horizontal="center" vertical="top" wrapText="1"/>
    </xf>
    <xf numFmtId="49" fontId="5" fillId="2" borderId="9" xfId="0" applyNumberFormat="1" applyFont="1" applyFill="1" applyBorder="1" applyAlignment="1">
      <alignment horizontal="center" vertical="top" wrapText="1"/>
    </xf>
    <xf numFmtId="49" fontId="5" fillId="2" borderId="8" xfId="0" applyNumberFormat="1" applyFont="1" applyFill="1" applyBorder="1" applyAlignment="1">
      <alignment horizontal="center" vertical="top" wrapText="1"/>
    </xf>
    <xf numFmtId="0" fontId="5" fillId="2" borderId="6" xfId="0" quotePrefix="1" applyFont="1" applyFill="1" applyBorder="1" applyAlignment="1">
      <alignment horizontal="justify" vertical="top" wrapText="1"/>
    </xf>
    <xf numFmtId="0" fontId="5" fillId="2" borderId="5" xfId="0" quotePrefix="1" applyFont="1" applyFill="1" applyBorder="1" applyAlignment="1">
      <alignment horizontal="justify" vertical="top" wrapText="1"/>
    </xf>
    <xf numFmtId="164" fontId="5" fillId="0" borderId="7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14" fontId="5" fillId="2" borderId="6" xfId="0" applyNumberFormat="1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justify" vertical="top" wrapText="1"/>
    </xf>
    <xf numFmtId="0" fontId="5" fillId="2" borderId="1" xfId="0" applyFont="1" applyFill="1" applyBorder="1" applyAlignment="1">
      <alignment horizontal="justify" vertical="top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wrapText="1"/>
    </xf>
    <xf numFmtId="0" fontId="5" fillId="0" borderId="15" xfId="0" applyFont="1" applyFill="1" applyBorder="1" applyAlignment="1">
      <alignment horizontal="center" wrapText="1"/>
    </xf>
    <xf numFmtId="0" fontId="5" fillId="0" borderId="13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0" fontId="5" fillId="0" borderId="14" xfId="0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justify" vertical="top" wrapText="1"/>
    </xf>
    <xf numFmtId="0" fontId="5" fillId="2" borderId="14" xfId="0" applyFont="1" applyFill="1" applyBorder="1" applyAlignment="1">
      <alignment horizontal="justify" vertical="top" wrapText="1"/>
    </xf>
    <xf numFmtId="0" fontId="5" fillId="2" borderId="4" xfId="0" applyFont="1" applyFill="1" applyBorder="1" applyAlignment="1">
      <alignment horizontal="justify" vertical="top" wrapText="1"/>
    </xf>
    <xf numFmtId="0" fontId="5" fillId="2" borderId="3" xfId="0" applyFont="1" applyFill="1" applyBorder="1" applyAlignment="1">
      <alignment horizontal="justify" vertical="top" wrapText="1"/>
    </xf>
    <xf numFmtId="0" fontId="2" fillId="2" borderId="0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justify" vertical="top" wrapText="1"/>
    </xf>
    <xf numFmtId="0" fontId="5" fillId="2" borderId="0" xfId="0" applyFont="1" applyFill="1" applyBorder="1" applyAlignment="1">
      <alignment horizontal="justify" vertical="top" wrapText="1"/>
    </xf>
    <xf numFmtId="0" fontId="5" fillId="2" borderId="12" xfId="0" applyFont="1" applyFill="1" applyBorder="1" applyAlignment="1">
      <alignment horizontal="justify" vertical="top" wrapText="1"/>
    </xf>
    <xf numFmtId="0" fontId="5" fillId="2" borderId="8" xfId="0" applyFont="1" applyFill="1" applyBorder="1" applyAlignment="1">
      <alignment horizontal="justify" vertical="top" wrapText="1"/>
    </xf>
    <xf numFmtId="0" fontId="5" fillId="2" borderId="11" xfId="0" applyFont="1" applyFill="1" applyBorder="1" applyAlignment="1">
      <alignment horizontal="justify" vertical="top" wrapText="1"/>
    </xf>
    <xf numFmtId="0" fontId="5" fillId="2" borderId="6" xfId="0" applyFont="1" applyFill="1" applyBorder="1" applyAlignment="1">
      <alignment horizontal="justify" vertical="top" wrapText="1"/>
    </xf>
    <xf numFmtId="0" fontId="5" fillId="2" borderId="15" xfId="0" applyFont="1" applyFill="1" applyBorder="1" applyAlignment="1">
      <alignment horizontal="justify" vertical="top" wrapText="1"/>
    </xf>
    <xf numFmtId="0" fontId="5" fillId="2" borderId="7" xfId="0" applyFont="1" applyFill="1" applyBorder="1" applyAlignment="1">
      <alignment horizontal="justify" vertical="top" wrapText="1"/>
    </xf>
    <xf numFmtId="165" fontId="11" fillId="0" borderId="1" xfId="0" applyNumberFormat="1" applyFont="1" applyBorder="1" applyAlignment="1">
      <alignment horizontal="justify" vertical="top" wrapText="1"/>
    </xf>
    <xf numFmtId="14" fontId="5" fillId="2" borderId="7" xfId="0" applyNumberFormat="1" applyFont="1" applyFill="1" applyBorder="1" applyAlignment="1">
      <alignment vertical="center" wrapText="1"/>
    </xf>
    <xf numFmtId="14" fontId="5" fillId="2" borderId="5" xfId="0" applyNumberFormat="1" applyFont="1" applyFill="1" applyBorder="1" applyAlignment="1">
      <alignment vertical="center" wrapText="1"/>
    </xf>
    <xf numFmtId="0" fontId="5" fillId="2" borderId="7" xfId="0" quotePrefix="1" applyFont="1" applyFill="1" applyBorder="1" applyAlignment="1">
      <alignment vertical="top" wrapText="1"/>
    </xf>
    <xf numFmtId="0" fontId="5" fillId="2" borderId="1" xfId="0" quotePrefix="1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5" fillId="2" borderId="1" xfId="0" quotePrefix="1" applyFont="1" applyFill="1" applyBorder="1" applyAlignment="1">
      <alignment horizontal="justify" wrapText="1"/>
    </xf>
    <xf numFmtId="14" fontId="5" fillId="2" borderId="1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abSelected="1" view="pageBreakPreview" topLeftCell="A49" zoomScaleSheetLayoutView="100" workbookViewId="0">
      <selection activeCell="A64" sqref="A64"/>
    </sheetView>
  </sheetViews>
  <sheetFormatPr defaultRowHeight="12.75" x14ac:dyDescent="0.2"/>
  <cols>
    <col min="1" max="1" width="6.42578125" style="4" customWidth="1"/>
    <col min="2" max="2" width="29.7109375" style="4" customWidth="1"/>
    <col min="3" max="3" width="15.5703125" style="4" customWidth="1"/>
    <col min="4" max="4" width="33" style="4" customWidth="1"/>
    <col min="5" max="6" width="14.7109375" style="4" customWidth="1"/>
    <col min="7" max="7" width="0.140625" style="4" customWidth="1"/>
    <col min="8" max="9" width="17.85546875" style="54" customWidth="1"/>
    <col min="10" max="10" width="16.42578125" style="54" customWidth="1"/>
    <col min="11" max="11" width="15.28515625" style="4" customWidth="1"/>
    <col min="12" max="12" width="15.28515625" style="3" customWidth="1"/>
    <col min="13" max="16384" width="9.140625" style="4"/>
  </cols>
  <sheetData>
    <row r="1" spans="1:12" s="2" customFormat="1" ht="23.25" customHeight="1" x14ac:dyDescent="0.2">
      <c r="A1" s="113" t="s">
        <v>145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"/>
    </row>
    <row r="2" spans="1:12" s="6" customFormat="1" ht="19.5" customHeight="1" x14ac:dyDescent="0.2">
      <c r="A2" s="114" t="s">
        <v>34</v>
      </c>
      <c r="B2" s="114" t="s">
        <v>44</v>
      </c>
      <c r="C2" s="114" t="s">
        <v>45</v>
      </c>
      <c r="D2" s="115" t="s">
        <v>33</v>
      </c>
      <c r="E2" s="115" t="s">
        <v>71</v>
      </c>
      <c r="F2" s="118" t="s">
        <v>32</v>
      </c>
      <c r="G2" s="17"/>
      <c r="H2" s="119" t="s">
        <v>42</v>
      </c>
      <c r="I2" s="120"/>
      <c r="J2" s="121"/>
      <c r="K2" s="115" t="s">
        <v>46</v>
      </c>
      <c r="L2" s="5"/>
    </row>
    <row r="3" spans="1:12" s="8" customFormat="1" ht="13.5" customHeight="1" x14ac:dyDescent="0.2">
      <c r="A3" s="114"/>
      <c r="B3" s="114"/>
      <c r="C3" s="114"/>
      <c r="D3" s="116"/>
      <c r="E3" s="116"/>
      <c r="F3" s="118"/>
      <c r="G3" s="17"/>
      <c r="H3" s="122"/>
      <c r="I3" s="123"/>
      <c r="J3" s="124"/>
      <c r="K3" s="116"/>
      <c r="L3" s="7"/>
    </row>
    <row r="4" spans="1:12" s="8" customFormat="1" ht="62.25" customHeight="1" x14ac:dyDescent="0.2">
      <c r="A4" s="114"/>
      <c r="B4" s="114"/>
      <c r="C4" s="114"/>
      <c r="D4" s="117"/>
      <c r="E4" s="117"/>
      <c r="F4" s="118"/>
      <c r="G4" s="18"/>
      <c r="H4" s="45" t="s">
        <v>31</v>
      </c>
      <c r="I4" s="45" t="s">
        <v>43</v>
      </c>
      <c r="J4" s="45" t="s">
        <v>144</v>
      </c>
      <c r="K4" s="117"/>
      <c r="L4" s="7"/>
    </row>
    <row r="5" spans="1:12" s="8" customFormat="1" ht="10.5" customHeight="1" x14ac:dyDescent="0.2">
      <c r="A5" s="19">
        <v>1</v>
      </c>
      <c r="B5" s="19">
        <v>2</v>
      </c>
      <c r="C5" s="19">
        <v>3</v>
      </c>
      <c r="D5" s="20">
        <v>4</v>
      </c>
      <c r="E5" s="20">
        <v>5</v>
      </c>
      <c r="F5" s="19">
        <v>6</v>
      </c>
      <c r="G5" s="21">
        <v>11</v>
      </c>
      <c r="H5" s="46">
        <v>7</v>
      </c>
      <c r="I5" s="46"/>
      <c r="J5" s="46">
        <v>8</v>
      </c>
      <c r="K5" s="22">
        <v>9</v>
      </c>
      <c r="L5" s="7"/>
    </row>
    <row r="6" spans="1:12" s="10" customFormat="1" ht="41.25" customHeight="1" x14ac:dyDescent="0.2">
      <c r="A6" s="23" t="s">
        <v>30</v>
      </c>
      <c r="B6" s="24" t="s">
        <v>29</v>
      </c>
      <c r="C6" s="92" t="s">
        <v>82</v>
      </c>
      <c r="D6" s="108" t="s">
        <v>107</v>
      </c>
      <c r="E6" s="90">
        <v>44197</v>
      </c>
      <c r="F6" s="90">
        <v>44561</v>
      </c>
      <c r="G6" s="25" t="e">
        <f>G7+G8+#REF!+G10</f>
        <v>#REF!</v>
      </c>
      <c r="H6" s="47">
        <f>SUM(H7:H13)</f>
        <v>438982.3</v>
      </c>
      <c r="I6" s="47">
        <f t="shared" ref="I6:J6" si="0">SUM(I7:I13)</f>
        <v>411668.7</v>
      </c>
      <c r="J6" s="47">
        <f t="shared" si="0"/>
        <v>318942.30000000005</v>
      </c>
      <c r="K6" s="94"/>
      <c r="L6" s="9"/>
    </row>
    <row r="7" spans="1:12" s="10" customFormat="1" ht="125.25" customHeight="1" x14ac:dyDescent="0.2">
      <c r="A7" s="23" t="s">
        <v>28</v>
      </c>
      <c r="B7" s="70" t="s">
        <v>47</v>
      </c>
      <c r="C7" s="112"/>
      <c r="D7" s="109"/>
      <c r="E7" s="107"/>
      <c r="F7" s="107"/>
      <c r="G7" s="27">
        <v>117497.5</v>
      </c>
      <c r="H7" s="55">
        <v>426326.6</v>
      </c>
      <c r="I7" s="55">
        <f>H7-27313.6</f>
        <v>399013</v>
      </c>
      <c r="J7" s="55">
        <v>311543.90000000002</v>
      </c>
      <c r="K7" s="96"/>
      <c r="L7" s="11"/>
    </row>
    <row r="8" spans="1:12" s="10" customFormat="1" ht="116.25" customHeight="1" x14ac:dyDescent="0.2">
      <c r="A8" s="29" t="s">
        <v>27</v>
      </c>
      <c r="B8" s="70" t="s">
        <v>48</v>
      </c>
      <c r="C8" s="112"/>
      <c r="D8" s="66" t="s">
        <v>108</v>
      </c>
      <c r="E8" s="107"/>
      <c r="F8" s="107"/>
      <c r="G8" s="27">
        <v>0</v>
      </c>
      <c r="H8" s="55">
        <v>8491.4</v>
      </c>
      <c r="I8" s="55">
        <v>8491.4</v>
      </c>
      <c r="J8" s="55">
        <v>7197</v>
      </c>
      <c r="K8" s="96"/>
      <c r="L8" s="9"/>
    </row>
    <row r="9" spans="1:12" s="10" customFormat="1" ht="49.5" customHeight="1" x14ac:dyDescent="0.2">
      <c r="A9" s="82" t="s">
        <v>26</v>
      </c>
      <c r="B9" s="70" t="s">
        <v>130</v>
      </c>
      <c r="C9" s="112"/>
      <c r="D9" s="70" t="s">
        <v>132</v>
      </c>
      <c r="E9" s="107"/>
      <c r="F9" s="107"/>
      <c r="G9" s="27"/>
      <c r="H9" s="55">
        <v>3809.8</v>
      </c>
      <c r="I9" s="55">
        <v>3809.8</v>
      </c>
      <c r="J9" s="48">
        <v>0</v>
      </c>
      <c r="K9" s="96"/>
      <c r="L9" s="9"/>
    </row>
    <row r="10" spans="1:12" s="10" customFormat="1" ht="36.75" customHeight="1" x14ac:dyDescent="0.2">
      <c r="A10" s="30" t="s">
        <v>35</v>
      </c>
      <c r="B10" s="138" t="s">
        <v>88</v>
      </c>
      <c r="C10" s="112"/>
      <c r="D10" s="66" t="s">
        <v>98</v>
      </c>
      <c r="E10" s="107"/>
      <c r="F10" s="107"/>
      <c r="G10" s="27">
        <v>138782.9</v>
      </c>
      <c r="H10" s="55">
        <v>164.2</v>
      </c>
      <c r="I10" s="55">
        <v>164.2</v>
      </c>
      <c r="J10" s="48">
        <v>164</v>
      </c>
      <c r="K10" s="96"/>
      <c r="L10" s="12"/>
    </row>
    <row r="11" spans="1:12" s="10" customFormat="1" ht="42.75" customHeight="1" x14ac:dyDescent="0.2">
      <c r="A11" s="82" t="s">
        <v>131</v>
      </c>
      <c r="B11" s="138" t="s">
        <v>133</v>
      </c>
      <c r="C11" s="112"/>
      <c r="D11" s="70" t="s">
        <v>134</v>
      </c>
      <c r="E11" s="107"/>
      <c r="F11" s="107"/>
      <c r="G11" s="27"/>
      <c r="H11" s="86">
        <v>34.5</v>
      </c>
      <c r="I11" s="86">
        <v>34.5</v>
      </c>
      <c r="J11" s="49">
        <v>34.5</v>
      </c>
      <c r="K11" s="96"/>
      <c r="L11" s="12"/>
    </row>
    <row r="12" spans="1:12" s="10" customFormat="1" ht="117" customHeight="1" x14ac:dyDescent="0.2">
      <c r="A12" s="82" t="s">
        <v>137</v>
      </c>
      <c r="B12" s="138" t="s">
        <v>135</v>
      </c>
      <c r="C12" s="112"/>
      <c r="D12" s="70" t="s">
        <v>136</v>
      </c>
      <c r="E12" s="107"/>
      <c r="F12" s="107"/>
      <c r="G12" s="27"/>
      <c r="H12" s="86">
        <v>5.8</v>
      </c>
      <c r="I12" s="86">
        <v>5.8</v>
      </c>
      <c r="J12" s="49">
        <v>2.9</v>
      </c>
      <c r="K12" s="96"/>
      <c r="L12" s="12"/>
    </row>
    <row r="13" spans="1:12" s="10" customFormat="1" ht="27.75" customHeight="1" x14ac:dyDescent="0.2">
      <c r="A13" s="23" t="s">
        <v>138</v>
      </c>
      <c r="B13" s="138" t="s">
        <v>89</v>
      </c>
      <c r="C13" s="112"/>
      <c r="D13" s="66" t="s">
        <v>109</v>
      </c>
      <c r="E13" s="107"/>
      <c r="F13" s="107"/>
      <c r="G13" s="27"/>
      <c r="H13" s="86">
        <v>150</v>
      </c>
      <c r="I13" s="86">
        <v>150</v>
      </c>
      <c r="J13" s="49">
        <v>0</v>
      </c>
      <c r="K13" s="96"/>
      <c r="L13" s="12"/>
    </row>
    <row r="14" spans="1:12" s="10" customFormat="1" ht="16.5" customHeight="1" x14ac:dyDescent="0.2">
      <c r="A14" s="23"/>
      <c r="B14" s="65" t="s">
        <v>3</v>
      </c>
      <c r="C14" s="125"/>
      <c r="D14" s="126"/>
      <c r="E14" s="127"/>
      <c r="F14" s="128"/>
      <c r="G14" s="27"/>
      <c r="H14" s="86" t="s">
        <v>2</v>
      </c>
      <c r="I14" s="86" t="s">
        <v>2</v>
      </c>
      <c r="J14" s="86" t="s">
        <v>2</v>
      </c>
      <c r="K14" s="58" t="s">
        <v>2</v>
      </c>
      <c r="L14" s="11"/>
    </row>
    <row r="15" spans="1:12" s="10" customFormat="1" ht="30" customHeight="1" x14ac:dyDescent="0.2">
      <c r="A15" s="32" t="s">
        <v>25</v>
      </c>
      <c r="B15" s="24" t="s">
        <v>24</v>
      </c>
      <c r="C15" s="92" t="s">
        <v>83</v>
      </c>
      <c r="D15" s="108" t="s">
        <v>95</v>
      </c>
      <c r="E15" s="90">
        <v>44197</v>
      </c>
      <c r="F15" s="90">
        <v>44561</v>
      </c>
      <c r="G15" s="57" t="e">
        <f>G16+#REF!+G17+#REF!+#REF!</f>
        <v>#REF!</v>
      </c>
      <c r="H15" s="47">
        <f>SUM(H16:H35)</f>
        <v>953154.00000000035</v>
      </c>
      <c r="I15" s="47">
        <f t="shared" ref="I15:J15" si="1">SUM(I16:I35)</f>
        <v>951488.90000000037</v>
      </c>
      <c r="J15" s="47">
        <f t="shared" si="1"/>
        <v>671062</v>
      </c>
      <c r="K15" s="80"/>
      <c r="L15" s="9"/>
    </row>
    <row r="16" spans="1:12" s="10" customFormat="1" ht="138.75" customHeight="1" x14ac:dyDescent="0.2">
      <c r="A16" s="23" t="s">
        <v>23</v>
      </c>
      <c r="B16" s="70" t="s">
        <v>50</v>
      </c>
      <c r="C16" s="112"/>
      <c r="D16" s="109"/>
      <c r="E16" s="107"/>
      <c r="F16" s="107"/>
      <c r="G16" s="56">
        <v>458025.5</v>
      </c>
      <c r="H16" s="55">
        <v>692525</v>
      </c>
      <c r="I16" s="55">
        <f>H16-1665.1</f>
        <v>690859.9</v>
      </c>
      <c r="J16" s="55">
        <v>493116.7</v>
      </c>
      <c r="K16" s="94"/>
      <c r="L16" s="11"/>
    </row>
    <row r="17" spans="1:12" s="10" customFormat="1" ht="115.5" customHeight="1" x14ac:dyDescent="0.2">
      <c r="A17" s="23" t="s">
        <v>22</v>
      </c>
      <c r="B17" s="70" t="s">
        <v>49</v>
      </c>
      <c r="C17" s="112"/>
      <c r="D17" s="77" t="s">
        <v>94</v>
      </c>
      <c r="E17" s="107"/>
      <c r="F17" s="107"/>
      <c r="G17" s="56">
        <v>607.79999999999995</v>
      </c>
      <c r="H17" s="55">
        <v>62097.3</v>
      </c>
      <c r="I17" s="55">
        <v>62097.3</v>
      </c>
      <c r="J17" s="55">
        <v>39231.599999999999</v>
      </c>
      <c r="K17" s="96"/>
      <c r="L17" s="11"/>
    </row>
    <row r="18" spans="1:12" s="10" customFormat="1" ht="51" customHeight="1" x14ac:dyDescent="0.2">
      <c r="A18" s="23" t="s">
        <v>81</v>
      </c>
      <c r="B18" s="74" t="s">
        <v>51</v>
      </c>
      <c r="C18" s="112"/>
      <c r="D18" s="77" t="s">
        <v>96</v>
      </c>
      <c r="E18" s="107"/>
      <c r="F18" s="107"/>
      <c r="G18" s="56"/>
      <c r="H18" s="55">
        <v>612.6</v>
      </c>
      <c r="I18" s="55">
        <v>612.6</v>
      </c>
      <c r="J18" s="55">
        <v>0</v>
      </c>
      <c r="K18" s="96"/>
      <c r="L18" s="11"/>
    </row>
    <row r="19" spans="1:12" s="10" customFormat="1" ht="51" customHeight="1" x14ac:dyDescent="0.2">
      <c r="A19" s="82" t="s">
        <v>21</v>
      </c>
      <c r="B19" s="74" t="s">
        <v>139</v>
      </c>
      <c r="C19" s="112"/>
      <c r="D19" s="73" t="s">
        <v>140</v>
      </c>
      <c r="E19" s="107"/>
      <c r="F19" s="107"/>
      <c r="G19" s="56"/>
      <c r="H19" s="85">
        <v>7060.9</v>
      </c>
      <c r="I19" s="85">
        <v>7060.9</v>
      </c>
      <c r="J19" s="85">
        <v>0</v>
      </c>
      <c r="K19" s="96"/>
      <c r="L19" s="11"/>
    </row>
    <row r="20" spans="1:12" s="10" customFormat="1" ht="103.5" customHeight="1" x14ac:dyDescent="0.2">
      <c r="A20" s="99" t="s">
        <v>20</v>
      </c>
      <c r="B20" s="74" t="s">
        <v>141</v>
      </c>
      <c r="C20" s="112"/>
      <c r="D20" s="97" t="s">
        <v>112</v>
      </c>
      <c r="E20" s="107"/>
      <c r="F20" s="107"/>
      <c r="G20" s="56"/>
      <c r="H20" s="104">
        <v>644.9</v>
      </c>
      <c r="I20" s="104">
        <v>644.9</v>
      </c>
      <c r="J20" s="104">
        <v>0</v>
      </c>
      <c r="K20" s="96"/>
      <c r="L20" s="11"/>
    </row>
    <row r="21" spans="1:12" s="10" customFormat="1" ht="15" customHeight="1" x14ac:dyDescent="0.2">
      <c r="A21" s="100"/>
      <c r="B21" s="83" t="s">
        <v>110</v>
      </c>
      <c r="C21" s="112"/>
      <c r="D21" s="102"/>
      <c r="E21" s="107"/>
      <c r="F21" s="107"/>
      <c r="G21" s="56"/>
      <c r="H21" s="105"/>
      <c r="I21" s="105"/>
      <c r="J21" s="105"/>
      <c r="K21" s="96"/>
      <c r="L21" s="11"/>
    </row>
    <row r="22" spans="1:12" s="10" customFormat="1" ht="13.5" customHeight="1" x14ac:dyDescent="0.2">
      <c r="A22" s="101"/>
      <c r="B22" s="84" t="s">
        <v>111</v>
      </c>
      <c r="C22" s="112"/>
      <c r="D22" s="103"/>
      <c r="E22" s="107"/>
      <c r="F22" s="107"/>
      <c r="G22" s="56"/>
      <c r="H22" s="106"/>
      <c r="I22" s="106"/>
      <c r="J22" s="106"/>
      <c r="K22" s="96"/>
      <c r="L22" s="11"/>
    </row>
    <row r="23" spans="1:12" s="10" customFormat="1" ht="52.5" customHeight="1" x14ac:dyDescent="0.2">
      <c r="A23" s="23" t="s">
        <v>119</v>
      </c>
      <c r="B23" s="69" t="s">
        <v>72</v>
      </c>
      <c r="C23" s="93"/>
      <c r="D23" s="70" t="s">
        <v>97</v>
      </c>
      <c r="E23" s="91"/>
      <c r="F23" s="91"/>
      <c r="G23" s="56"/>
      <c r="H23" s="55">
        <v>84774.8</v>
      </c>
      <c r="I23" s="55">
        <v>84774.8</v>
      </c>
      <c r="J23" s="55">
        <v>70664.7</v>
      </c>
      <c r="K23" s="95"/>
      <c r="L23" s="11"/>
    </row>
    <row r="24" spans="1:12" s="10" customFormat="1" ht="38.25" customHeight="1" x14ac:dyDescent="0.2">
      <c r="A24" s="23" t="s">
        <v>120</v>
      </c>
      <c r="B24" s="70" t="s">
        <v>73</v>
      </c>
      <c r="C24" s="92"/>
      <c r="D24" s="70" t="s">
        <v>98</v>
      </c>
      <c r="E24" s="90">
        <v>44197</v>
      </c>
      <c r="F24" s="90">
        <v>44561</v>
      </c>
      <c r="G24" s="56"/>
      <c r="H24" s="55">
        <v>1214</v>
      </c>
      <c r="I24" s="55">
        <v>1214</v>
      </c>
      <c r="J24" s="55">
        <v>575.1</v>
      </c>
      <c r="K24" s="94"/>
      <c r="L24" s="11"/>
    </row>
    <row r="25" spans="1:12" s="10" customFormat="1" ht="38.25" customHeight="1" x14ac:dyDescent="0.2">
      <c r="A25" s="23" t="s">
        <v>121</v>
      </c>
      <c r="B25" s="70" t="s">
        <v>74</v>
      </c>
      <c r="C25" s="112"/>
      <c r="D25" s="70" t="s">
        <v>99</v>
      </c>
      <c r="E25" s="107"/>
      <c r="F25" s="107"/>
      <c r="G25" s="56"/>
      <c r="H25" s="55">
        <v>4082.8</v>
      </c>
      <c r="I25" s="55">
        <v>4082.8</v>
      </c>
      <c r="J25" s="55">
        <v>4072.4</v>
      </c>
      <c r="K25" s="96"/>
      <c r="L25" s="11"/>
    </row>
    <row r="26" spans="1:12" s="10" customFormat="1" ht="38.25" customHeight="1" x14ac:dyDescent="0.2">
      <c r="A26" s="23" t="s">
        <v>122</v>
      </c>
      <c r="B26" s="70" t="s">
        <v>142</v>
      </c>
      <c r="C26" s="112"/>
      <c r="D26" s="70" t="s">
        <v>134</v>
      </c>
      <c r="E26" s="107"/>
      <c r="F26" s="107"/>
      <c r="G26" s="56"/>
      <c r="H26" s="55">
        <v>189.3</v>
      </c>
      <c r="I26" s="55">
        <v>189.3</v>
      </c>
      <c r="J26" s="55">
        <v>189.2</v>
      </c>
      <c r="K26" s="96"/>
      <c r="L26" s="11"/>
    </row>
    <row r="27" spans="1:12" s="10" customFormat="1" ht="142.5" customHeight="1" x14ac:dyDescent="0.2">
      <c r="A27" s="23" t="s">
        <v>123</v>
      </c>
      <c r="B27" s="70" t="s">
        <v>75</v>
      </c>
      <c r="C27" s="112"/>
      <c r="D27" s="70" t="s">
        <v>100</v>
      </c>
      <c r="E27" s="107"/>
      <c r="F27" s="107"/>
      <c r="G27" s="56"/>
      <c r="H27" s="55">
        <v>289.7</v>
      </c>
      <c r="I27" s="55">
        <v>289.7</v>
      </c>
      <c r="J27" s="55">
        <v>304.8</v>
      </c>
      <c r="K27" s="96"/>
      <c r="L27" s="11"/>
    </row>
    <row r="28" spans="1:12" s="10" customFormat="1" ht="105" customHeight="1" x14ac:dyDescent="0.2">
      <c r="A28" s="23" t="s">
        <v>124</v>
      </c>
      <c r="B28" s="70" t="s">
        <v>76</v>
      </c>
      <c r="C28" s="112"/>
      <c r="D28" s="70" t="s">
        <v>101</v>
      </c>
      <c r="E28" s="107"/>
      <c r="F28" s="107"/>
      <c r="G28" s="56"/>
      <c r="H28" s="55">
        <v>7448.4</v>
      </c>
      <c r="I28" s="55">
        <v>7448.4</v>
      </c>
      <c r="J28" s="55">
        <v>7440.1</v>
      </c>
      <c r="K28" s="96"/>
      <c r="L28" s="11"/>
    </row>
    <row r="29" spans="1:12" s="10" customFormat="1" ht="54" customHeight="1" x14ac:dyDescent="0.2">
      <c r="A29" s="23" t="s">
        <v>125</v>
      </c>
      <c r="B29" s="70" t="s">
        <v>77</v>
      </c>
      <c r="C29" s="112"/>
      <c r="D29" s="70" t="s">
        <v>102</v>
      </c>
      <c r="E29" s="107"/>
      <c r="F29" s="107"/>
      <c r="G29" s="56"/>
      <c r="H29" s="55">
        <v>42809.8</v>
      </c>
      <c r="I29" s="55">
        <v>42809.8</v>
      </c>
      <c r="J29" s="55">
        <v>26720.1</v>
      </c>
      <c r="K29" s="96"/>
      <c r="L29" s="11"/>
    </row>
    <row r="30" spans="1:12" s="10" customFormat="1" ht="64.5" customHeight="1" x14ac:dyDescent="0.2">
      <c r="A30" s="23" t="s">
        <v>126</v>
      </c>
      <c r="B30" s="70" t="s">
        <v>78</v>
      </c>
      <c r="C30" s="112"/>
      <c r="D30" s="70" t="s">
        <v>103</v>
      </c>
      <c r="E30" s="107"/>
      <c r="F30" s="107"/>
      <c r="G30" s="56"/>
      <c r="H30" s="55">
        <v>37300.300000000003</v>
      </c>
      <c r="I30" s="55">
        <v>37300.300000000003</v>
      </c>
      <c r="J30" s="55">
        <v>16599.900000000001</v>
      </c>
      <c r="K30" s="96"/>
      <c r="L30" s="11"/>
    </row>
    <row r="31" spans="1:12" s="10" customFormat="1" ht="25.5" customHeight="1" x14ac:dyDescent="0.2">
      <c r="A31" s="23" t="s">
        <v>127</v>
      </c>
      <c r="B31" s="70" t="s">
        <v>90</v>
      </c>
      <c r="C31" s="112"/>
      <c r="D31" s="70" t="s">
        <v>104</v>
      </c>
      <c r="E31" s="107"/>
      <c r="F31" s="107"/>
      <c r="G31" s="56"/>
      <c r="H31" s="55">
        <v>103.9</v>
      </c>
      <c r="I31" s="55">
        <v>103.9</v>
      </c>
      <c r="J31" s="55">
        <v>99.4</v>
      </c>
      <c r="K31" s="96"/>
      <c r="L31" s="11"/>
    </row>
    <row r="32" spans="1:12" s="10" customFormat="1" ht="25.5" customHeight="1" x14ac:dyDescent="0.2">
      <c r="A32" s="23" t="s">
        <v>128</v>
      </c>
      <c r="B32" s="70" t="s">
        <v>91</v>
      </c>
      <c r="C32" s="112"/>
      <c r="D32" s="70" t="s">
        <v>105</v>
      </c>
      <c r="E32" s="107"/>
      <c r="F32" s="107"/>
      <c r="G32" s="56"/>
      <c r="H32" s="55">
        <v>9662.4</v>
      </c>
      <c r="I32" s="55">
        <v>9662.4</v>
      </c>
      <c r="J32" s="55">
        <v>8767.5</v>
      </c>
      <c r="K32" s="96"/>
      <c r="L32" s="11"/>
    </row>
    <row r="33" spans="1:12" s="10" customFormat="1" ht="25.5" customHeight="1" x14ac:dyDescent="0.2">
      <c r="A33" s="23" t="s">
        <v>150</v>
      </c>
      <c r="B33" s="81" t="s">
        <v>92</v>
      </c>
      <c r="C33" s="112"/>
      <c r="D33" s="70" t="s">
        <v>106</v>
      </c>
      <c r="E33" s="107"/>
      <c r="F33" s="107"/>
      <c r="G33" s="56"/>
      <c r="H33" s="55">
        <v>391.5</v>
      </c>
      <c r="I33" s="55">
        <v>391.5</v>
      </c>
      <c r="J33" s="55">
        <v>277.8</v>
      </c>
      <c r="K33" s="96"/>
      <c r="L33" s="11"/>
    </row>
    <row r="34" spans="1:12" s="10" customFormat="1" ht="43.5" customHeight="1" x14ac:dyDescent="0.2">
      <c r="A34" s="23" t="s">
        <v>151</v>
      </c>
      <c r="B34" s="81" t="s">
        <v>93</v>
      </c>
      <c r="C34" s="93"/>
      <c r="D34" s="70" t="s">
        <v>97</v>
      </c>
      <c r="E34" s="91"/>
      <c r="F34" s="91"/>
      <c r="G34" s="56"/>
      <c r="H34" s="55">
        <v>1946.4</v>
      </c>
      <c r="I34" s="55">
        <v>1946.4</v>
      </c>
      <c r="J34" s="55">
        <v>2017.7</v>
      </c>
      <c r="K34" s="95"/>
      <c r="L34" s="11"/>
    </row>
    <row r="35" spans="1:12" s="10" customFormat="1" ht="43.5" customHeight="1" x14ac:dyDescent="0.2">
      <c r="A35" s="33" t="s">
        <v>152</v>
      </c>
      <c r="B35" s="84" t="s">
        <v>143</v>
      </c>
      <c r="C35" s="71"/>
      <c r="D35" s="70"/>
      <c r="E35" s="68"/>
      <c r="F35" s="68"/>
      <c r="G35" s="31"/>
      <c r="H35" s="86">
        <v>0</v>
      </c>
      <c r="I35" s="86">
        <v>0</v>
      </c>
      <c r="J35" s="86">
        <v>985</v>
      </c>
      <c r="K35" s="67"/>
      <c r="L35" s="11"/>
    </row>
    <row r="36" spans="1:12" ht="13.5" customHeight="1" x14ac:dyDescent="0.2">
      <c r="A36" s="33"/>
      <c r="B36" s="65" t="s">
        <v>3</v>
      </c>
      <c r="C36" s="130"/>
      <c r="D36" s="131"/>
      <c r="E36" s="131"/>
      <c r="F36" s="132"/>
      <c r="G36" s="31"/>
      <c r="H36" s="86" t="s">
        <v>2</v>
      </c>
      <c r="I36" s="86" t="s">
        <v>2</v>
      </c>
      <c r="J36" s="86" t="s">
        <v>2</v>
      </c>
      <c r="K36" s="59" t="s">
        <v>2</v>
      </c>
    </row>
    <row r="37" spans="1:12" ht="63.75" customHeight="1" x14ac:dyDescent="0.2">
      <c r="A37" s="32" t="s">
        <v>19</v>
      </c>
      <c r="B37" s="41" t="s">
        <v>18</v>
      </c>
      <c r="C37" s="92" t="s">
        <v>87</v>
      </c>
      <c r="D37" s="97" t="s">
        <v>115</v>
      </c>
      <c r="E37" s="90">
        <v>44197</v>
      </c>
      <c r="F37" s="90">
        <v>44561</v>
      </c>
      <c r="G37" s="42" t="e">
        <f>G38+G40+#REF!+#REF!+#REF!+#REF!</f>
        <v>#REF!</v>
      </c>
      <c r="H37" s="47">
        <f>SUM(H38:H44)</f>
        <v>96250.900000000009</v>
      </c>
      <c r="I37" s="47">
        <f>SUM(I38:I44)</f>
        <v>95781.900000000009</v>
      </c>
      <c r="J37" s="47">
        <f>SUM(J38:J44)</f>
        <v>68407.099999999991</v>
      </c>
      <c r="K37" s="94"/>
      <c r="L37" s="13"/>
    </row>
    <row r="38" spans="1:12" ht="90" customHeight="1" x14ac:dyDescent="0.2">
      <c r="A38" s="33" t="s">
        <v>17</v>
      </c>
      <c r="B38" s="63" t="s">
        <v>52</v>
      </c>
      <c r="C38" s="112"/>
      <c r="D38" s="98"/>
      <c r="E38" s="107"/>
      <c r="F38" s="107"/>
      <c r="G38" s="43">
        <v>0</v>
      </c>
      <c r="H38" s="51">
        <v>70054.2</v>
      </c>
      <c r="I38" s="51">
        <f>H38-1439</f>
        <v>68615.199999999997</v>
      </c>
      <c r="J38" s="51">
        <v>51347.7</v>
      </c>
      <c r="K38" s="96"/>
      <c r="L38" s="13"/>
    </row>
    <row r="39" spans="1:12" ht="102.75" customHeight="1" x14ac:dyDescent="0.2">
      <c r="A39" s="23" t="s">
        <v>16</v>
      </c>
      <c r="B39" s="60" t="s">
        <v>53</v>
      </c>
      <c r="C39" s="112"/>
      <c r="D39" s="66" t="s">
        <v>116</v>
      </c>
      <c r="E39" s="107"/>
      <c r="F39" s="107"/>
      <c r="G39" s="44"/>
      <c r="H39" s="50">
        <v>2924.6</v>
      </c>
      <c r="I39" s="50">
        <v>2924.6</v>
      </c>
      <c r="J39" s="50">
        <v>1928</v>
      </c>
      <c r="K39" s="96"/>
      <c r="L39" s="13"/>
    </row>
    <row r="40" spans="1:12" ht="75.75" hidden="1" customHeight="1" x14ac:dyDescent="0.2">
      <c r="A40" s="23" t="s">
        <v>15</v>
      </c>
      <c r="B40" s="60" t="s">
        <v>14</v>
      </c>
      <c r="C40" s="112"/>
      <c r="D40" s="64"/>
      <c r="E40" s="107"/>
      <c r="F40" s="107"/>
      <c r="G40" s="44">
        <v>0</v>
      </c>
      <c r="H40" s="51"/>
      <c r="I40" s="51"/>
      <c r="J40" s="51"/>
      <c r="K40" s="96"/>
    </row>
    <row r="41" spans="1:12" ht="54" customHeight="1" x14ac:dyDescent="0.2">
      <c r="A41" s="29" t="s">
        <v>15</v>
      </c>
      <c r="B41" s="62" t="s">
        <v>54</v>
      </c>
      <c r="C41" s="112"/>
      <c r="D41" s="65" t="s">
        <v>117</v>
      </c>
      <c r="E41" s="107"/>
      <c r="F41" s="107"/>
      <c r="G41" s="44"/>
      <c r="H41" s="51">
        <v>22744.5</v>
      </c>
      <c r="I41" s="51">
        <v>22744.5</v>
      </c>
      <c r="J41" s="51">
        <v>14852.9</v>
      </c>
      <c r="K41" s="96"/>
    </row>
    <row r="42" spans="1:12" ht="54" customHeight="1" x14ac:dyDescent="0.2">
      <c r="A42" s="29" t="s">
        <v>80</v>
      </c>
      <c r="B42" s="72" t="s">
        <v>146</v>
      </c>
      <c r="C42" s="112"/>
      <c r="D42" s="69" t="s">
        <v>134</v>
      </c>
      <c r="E42" s="107"/>
      <c r="F42" s="107"/>
      <c r="G42" s="44"/>
      <c r="H42" s="51">
        <v>0</v>
      </c>
      <c r="I42" s="51">
        <v>970</v>
      </c>
      <c r="J42" s="51">
        <v>0</v>
      </c>
      <c r="K42" s="96"/>
    </row>
    <row r="43" spans="1:12" ht="68.25" customHeight="1" x14ac:dyDescent="0.2">
      <c r="A43" s="23" t="s">
        <v>79</v>
      </c>
      <c r="B43" s="88" t="s">
        <v>113</v>
      </c>
      <c r="C43" s="112"/>
      <c r="D43" s="66" t="s">
        <v>118</v>
      </c>
      <c r="E43" s="107"/>
      <c r="F43" s="107"/>
      <c r="G43" s="44"/>
      <c r="H43" s="51">
        <v>249.1</v>
      </c>
      <c r="I43" s="51">
        <v>249.1</v>
      </c>
      <c r="J43" s="51">
        <v>0</v>
      </c>
      <c r="K43" s="96"/>
    </row>
    <row r="44" spans="1:12" ht="28.5" customHeight="1" x14ac:dyDescent="0.2">
      <c r="A44" s="33" t="s">
        <v>147</v>
      </c>
      <c r="B44" s="87" t="s">
        <v>114</v>
      </c>
      <c r="C44" s="93"/>
      <c r="D44" s="61" t="s">
        <v>106</v>
      </c>
      <c r="E44" s="91"/>
      <c r="F44" s="91"/>
      <c r="G44" s="44"/>
      <c r="H44" s="51">
        <v>278.5</v>
      </c>
      <c r="I44" s="51">
        <v>278.5</v>
      </c>
      <c r="J44" s="51">
        <v>278.5</v>
      </c>
      <c r="K44" s="95"/>
    </row>
    <row r="45" spans="1:12" x14ac:dyDescent="0.2">
      <c r="A45" s="33"/>
      <c r="B45" s="65" t="s">
        <v>3</v>
      </c>
      <c r="C45" s="133"/>
      <c r="D45" s="126"/>
      <c r="E45" s="126"/>
      <c r="F45" s="134"/>
      <c r="G45" s="31"/>
      <c r="H45" s="86" t="s">
        <v>2</v>
      </c>
      <c r="I45" s="86" t="s">
        <v>2</v>
      </c>
      <c r="J45" s="86" t="s">
        <v>2</v>
      </c>
      <c r="K45" s="59" t="s">
        <v>2</v>
      </c>
    </row>
    <row r="46" spans="1:12" ht="51" customHeight="1" x14ac:dyDescent="0.2">
      <c r="A46" s="32" t="s">
        <v>13</v>
      </c>
      <c r="B46" s="24" t="s">
        <v>12</v>
      </c>
      <c r="C46" s="71" t="s">
        <v>84</v>
      </c>
      <c r="D46" s="142" t="s">
        <v>148</v>
      </c>
      <c r="E46" s="68">
        <v>44197</v>
      </c>
      <c r="F46" s="68">
        <v>44561</v>
      </c>
      <c r="G46" s="25">
        <f>G47</f>
        <v>0</v>
      </c>
      <c r="H46" s="47">
        <f>H47+H48</f>
        <v>4441.3999999999996</v>
      </c>
      <c r="I46" s="47">
        <f t="shared" ref="I46:J46" si="2">I47+I48</f>
        <v>4309.2999999999993</v>
      </c>
      <c r="J46" s="47">
        <f t="shared" si="2"/>
        <v>3487.9</v>
      </c>
      <c r="K46" s="80"/>
      <c r="L46" s="13"/>
    </row>
    <row r="47" spans="1:12" ht="51.75" customHeight="1" x14ac:dyDescent="0.2">
      <c r="A47" s="23" t="s">
        <v>58</v>
      </c>
      <c r="B47" s="35" t="s">
        <v>55</v>
      </c>
      <c r="C47" s="75"/>
      <c r="D47" s="141" t="s">
        <v>149</v>
      </c>
      <c r="E47" s="139"/>
      <c r="F47" s="139"/>
      <c r="G47" s="34">
        <v>0</v>
      </c>
      <c r="H47" s="50">
        <v>4438</v>
      </c>
      <c r="I47" s="50">
        <f>4438-132.1</f>
        <v>4305.8999999999996</v>
      </c>
      <c r="J47" s="50">
        <v>3484.9</v>
      </c>
      <c r="K47" s="78"/>
    </row>
    <row r="48" spans="1:12" ht="39.75" customHeight="1" x14ac:dyDescent="0.2">
      <c r="A48" s="23" t="s">
        <v>57</v>
      </c>
      <c r="B48" s="35" t="s">
        <v>56</v>
      </c>
      <c r="C48" s="76"/>
      <c r="D48" s="76"/>
      <c r="E48" s="140"/>
      <c r="F48" s="140"/>
      <c r="G48" s="34"/>
      <c r="H48" s="50">
        <v>3.4</v>
      </c>
      <c r="I48" s="50">
        <v>3.4</v>
      </c>
      <c r="J48" s="50">
        <v>3</v>
      </c>
      <c r="K48" s="79"/>
      <c r="L48" s="4"/>
    </row>
    <row r="49" spans="1:12" ht="16.5" customHeight="1" x14ac:dyDescent="0.2">
      <c r="A49" s="23"/>
      <c r="B49" s="26" t="s">
        <v>3</v>
      </c>
      <c r="C49" s="125"/>
      <c r="D49" s="127"/>
      <c r="E49" s="127"/>
      <c r="F49" s="128"/>
      <c r="G49" s="27"/>
      <c r="H49" s="55" t="s">
        <v>2</v>
      </c>
      <c r="I49" s="55"/>
      <c r="J49" s="55" t="s">
        <v>2</v>
      </c>
      <c r="K49" s="19" t="s">
        <v>2</v>
      </c>
      <c r="L49" s="4"/>
    </row>
    <row r="50" spans="1:12" ht="57" customHeight="1" x14ac:dyDescent="0.2">
      <c r="A50" s="32" t="s">
        <v>11</v>
      </c>
      <c r="B50" s="24" t="s">
        <v>10</v>
      </c>
      <c r="C50" s="92" t="s">
        <v>129</v>
      </c>
      <c r="D50" s="97" t="s">
        <v>36</v>
      </c>
      <c r="E50" s="90">
        <v>44197</v>
      </c>
      <c r="F50" s="90">
        <v>44561</v>
      </c>
      <c r="G50" s="25">
        <f>G51</f>
        <v>0</v>
      </c>
      <c r="H50" s="47">
        <f>H51+H52</f>
        <v>3137.6</v>
      </c>
      <c r="I50" s="47">
        <f>I51+I52</f>
        <v>3137.6</v>
      </c>
      <c r="J50" s="47">
        <f>J51+J52</f>
        <v>2085.7000000000003</v>
      </c>
      <c r="K50" s="94"/>
      <c r="L50" s="14"/>
    </row>
    <row r="51" spans="1:12" ht="45.75" customHeight="1" x14ac:dyDescent="0.2">
      <c r="A51" s="23" t="s">
        <v>9</v>
      </c>
      <c r="B51" s="35" t="s">
        <v>59</v>
      </c>
      <c r="C51" s="112"/>
      <c r="D51" s="135"/>
      <c r="E51" s="107"/>
      <c r="F51" s="107"/>
      <c r="G51" s="34">
        <v>0</v>
      </c>
      <c r="H51" s="50">
        <v>3132.9</v>
      </c>
      <c r="I51" s="50">
        <v>3132.9</v>
      </c>
      <c r="J51" s="50">
        <v>2082.4</v>
      </c>
      <c r="K51" s="96"/>
      <c r="L51" s="4"/>
    </row>
    <row r="52" spans="1:12" ht="50.25" customHeight="1" x14ac:dyDescent="0.2">
      <c r="A52" s="23" t="s">
        <v>8</v>
      </c>
      <c r="B52" s="26" t="s">
        <v>60</v>
      </c>
      <c r="C52" s="93"/>
      <c r="D52" s="98"/>
      <c r="E52" s="91"/>
      <c r="F52" s="91"/>
      <c r="G52" s="34"/>
      <c r="H52" s="50">
        <v>4.7</v>
      </c>
      <c r="I52" s="50">
        <v>4.7</v>
      </c>
      <c r="J52" s="50">
        <v>3.3</v>
      </c>
      <c r="K52" s="95"/>
      <c r="L52" s="4"/>
    </row>
    <row r="53" spans="1:12" x14ac:dyDescent="0.2">
      <c r="A53" s="23"/>
      <c r="B53" s="26" t="s">
        <v>3</v>
      </c>
      <c r="C53" s="26"/>
      <c r="D53" s="26"/>
      <c r="E53" s="26"/>
      <c r="F53" s="24"/>
      <c r="G53" s="27"/>
      <c r="H53" s="55" t="s">
        <v>2</v>
      </c>
      <c r="I53" s="55" t="s">
        <v>2</v>
      </c>
      <c r="J53" s="55" t="s">
        <v>2</v>
      </c>
      <c r="K53" s="28" t="s">
        <v>2</v>
      </c>
      <c r="L53" s="4"/>
    </row>
    <row r="54" spans="1:12" ht="53.25" customHeight="1" x14ac:dyDescent="0.2">
      <c r="A54" s="32" t="s">
        <v>7</v>
      </c>
      <c r="B54" s="24" t="s">
        <v>6</v>
      </c>
      <c r="C54" s="111" t="s">
        <v>85</v>
      </c>
      <c r="D54" s="137" t="s">
        <v>41</v>
      </c>
      <c r="E54" s="110">
        <v>44197</v>
      </c>
      <c r="F54" s="110">
        <v>44561</v>
      </c>
      <c r="G54" s="25">
        <f>G55</f>
        <v>0</v>
      </c>
      <c r="H54" s="47">
        <f>H55+H56</f>
        <v>23322.300000000003</v>
      </c>
      <c r="I54" s="47">
        <f t="shared" ref="I54:J54" si="3">I55+I56</f>
        <v>11735.900000000001</v>
      </c>
      <c r="J54" s="47">
        <f t="shared" si="3"/>
        <v>16195.5</v>
      </c>
      <c r="K54" s="94"/>
      <c r="L54" s="14"/>
    </row>
    <row r="55" spans="1:12" ht="51.75" customHeight="1" x14ac:dyDescent="0.2">
      <c r="A55" s="23" t="s">
        <v>63</v>
      </c>
      <c r="B55" s="26" t="s">
        <v>61</v>
      </c>
      <c r="C55" s="111"/>
      <c r="D55" s="135"/>
      <c r="E55" s="110"/>
      <c r="F55" s="110"/>
      <c r="G55" s="27">
        <v>0</v>
      </c>
      <c r="H55" s="55">
        <v>23291.4</v>
      </c>
      <c r="I55" s="55">
        <f>23291.4-11586.4</f>
        <v>11705.000000000002</v>
      </c>
      <c r="J55" s="50">
        <f>9012+7162.2</f>
        <v>16174.2</v>
      </c>
      <c r="K55" s="96"/>
      <c r="L55" s="4"/>
    </row>
    <row r="56" spans="1:12" ht="39.75" customHeight="1" x14ac:dyDescent="0.2">
      <c r="A56" s="23" t="s">
        <v>64</v>
      </c>
      <c r="B56" s="26" t="s">
        <v>62</v>
      </c>
      <c r="C56" s="111"/>
      <c r="D56" s="98"/>
      <c r="E56" s="110"/>
      <c r="F56" s="110"/>
      <c r="G56" s="27"/>
      <c r="H56" s="55">
        <v>30.9</v>
      </c>
      <c r="I56" s="55">
        <v>30.9</v>
      </c>
      <c r="J56" s="50">
        <v>21.3</v>
      </c>
      <c r="K56" s="95"/>
      <c r="L56" s="14"/>
    </row>
    <row r="57" spans="1:12" ht="15.75" customHeight="1" x14ac:dyDescent="0.2">
      <c r="A57" s="23"/>
      <c r="B57" s="26" t="s">
        <v>3</v>
      </c>
      <c r="C57" s="125"/>
      <c r="D57" s="136"/>
      <c r="E57" s="127"/>
      <c r="F57" s="128"/>
      <c r="G57" s="27"/>
      <c r="H57" s="55" t="s">
        <v>2</v>
      </c>
      <c r="I57" s="55" t="s">
        <v>2</v>
      </c>
      <c r="J57" s="55" t="s">
        <v>2</v>
      </c>
      <c r="K57" s="28" t="s">
        <v>2</v>
      </c>
      <c r="L57" s="4"/>
    </row>
    <row r="58" spans="1:12" ht="66" customHeight="1" x14ac:dyDescent="0.2">
      <c r="A58" s="32" t="s">
        <v>5</v>
      </c>
      <c r="B58" s="24" t="s">
        <v>4</v>
      </c>
      <c r="C58" s="92" t="s">
        <v>86</v>
      </c>
      <c r="D58" s="73" t="s">
        <v>37</v>
      </c>
      <c r="E58" s="90">
        <v>44197</v>
      </c>
      <c r="F58" s="90">
        <v>44561</v>
      </c>
      <c r="G58" s="25">
        <f>G59+G60+G61</f>
        <v>2747.4</v>
      </c>
      <c r="H58" s="47">
        <f>H59+H60+H61</f>
        <v>11584.7</v>
      </c>
      <c r="I58" s="47">
        <f t="shared" ref="I58:J58" si="4">I59+I60+I61</f>
        <v>11584.7</v>
      </c>
      <c r="J58" s="47">
        <f t="shared" si="4"/>
        <v>6667.8</v>
      </c>
      <c r="K58" s="94"/>
      <c r="L58" s="14"/>
    </row>
    <row r="59" spans="1:12" ht="42" customHeight="1" x14ac:dyDescent="0.2">
      <c r="A59" s="23" t="s">
        <v>70</v>
      </c>
      <c r="B59" s="70" t="s">
        <v>65</v>
      </c>
      <c r="C59" s="112"/>
      <c r="D59" s="89" t="s">
        <v>38</v>
      </c>
      <c r="E59" s="107"/>
      <c r="F59" s="107"/>
      <c r="G59" s="34">
        <v>2747.4</v>
      </c>
      <c r="H59" s="50">
        <v>8931.6</v>
      </c>
      <c r="I59" s="50">
        <v>8931.6</v>
      </c>
      <c r="J59" s="50">
        <v>5955.5</v>
      </c>
      <c r="K59" s="96"/>
      <c r="L59" s="4"/>
    </row>
    <row r="60" spans="1:12" ht="37.5" customHeight="1" x14ac:dyDescent="0.2">
      <c r="A60" s="23" t="s">
        <v>69</v>
      </c>
      <c r="B60" s="70" t="s">
        <v>66</v>
      </c>
      <c r="C60" s="93"/>
      <c r="D60" s="77" t="s">
        <v>39</v>
      </c>
      <c r="E60" s="91"/>
      <c r="F60" s="91"/>
      <c r="G60" s="34">
        <v>0</v>
      </c>
      <c r="H60" s="50">
        <f>29.7</f>
        <v>29.7</v>
      </c>
      <c r="I60" s="50">
        <f>29.7</f>
        <v>29.7</v>
      </c>
      <c r="J60" s="50">
        <v>0</v>
      </c>
      <c r="K60" s="95"/>
      <c r="L60" s="4"/>
    </row>
    <row r="61" spans="1:12" ht="63.75" x14ac:dyDescent="0.2">
      <c r="A61" s="23" t="s">
        <v>68</v>
      </c>
      <c r="B61" s="70" t="s">
        <v>67</v>
      </c>
      <c r="C61" s="143"/>
      <c r="D61" s="144" t="s">
        <v>40</v>
      </c>
      <c r="E61" s="145"/>
      <c r="F61" s="145"/>
      <c r="G61" s="34">
        <v>0</v>
      </c>
      <c r="H61" s="50">
        <v>2623.4</v>
      </c>
      <c r="I61" s="50">
        <v>2623.4</v>
      </c>
      <c r="J61" s="50">
        <v>712.3</v>
      </c>
      <c r="K61" s="80"/>
      <c r="L61" s="4"/>
    </row>
    <row r="62" spans="1:12" x14ac:dyDescent="0.2">
      <c r="A62" s="23"/>
      <c r="B62" s="26" t="s">
        <v>3</v>
      </c>
      <c r="C62" s="125"/>
      <c r="D62" s="126"/>
      <c r="E62" s="127"/>
      <c r="F62" s="128"/>
      <c r="G62" s="27"/>
      <c r="H62" s="55" t="s">
        <v>2</v>
      </c>
      <c r="I62" s="55" t="s">
        <v>2</v>
      </c>
      <c r="J62" s="55" t="s">
        <v>2</v>
      </c>
      <c r="K62" s="28" t="s">
        <v>2</v>
      </c>
      <c r="L62" s="4"/>
    </row>
    <row r="63" spans="1:12" ht="25.5" x14ac:dyDescent="0.2">
      <c r="A63" s="36"/>
      <c r="B63" s="24" t="s">
        <v>1</v>
      </c>
      <c r="C63" s="37"/>
      <c r="D63" s="37"/>
      <c r="E63" s="37"/>
      <c r="F63" s="38"/>
      <c r="G63" s="39" t="e">
        <f>G58+G54+G50+G46+G37+G15+G6</f>
        <v>#REF!</v>
      </c>
      <c r="H63" s="52">
        <f>H58+H54+H50+H46+H37+H15+H6</f>
        <v>1530873.2000000004</v>
      </c>
      <c r="I63" s="52">
        <f>I58+I54+I50+I46+I37+I15+I6</f>
        <v>1489707.0000000002</v>
      </c>
      <c r="J63" s="52">
        <f>J58+J54+J50+J46+J37+J15+J6</f>
        <v>1086848.3</v>
      </c>
      <c r="K63" s="40"/>
      <c r="L63" s="14"/>
    </row>
    <row r="64" spans="1:12" ht="15" x14ac:dyDescent="0.25">
      <c r="A64" s="15"/>
      <c r="B64" s="15" t="s">
        <v>0</v>
      </c>
      <c r="C64" s="15"/>
      <c r="D64" s="15"/>
      <c r="E64" s="15"/>
      <c r="F64" s="16"/>
      <c r="G64" s="16"/>
      <c r="H64" s="53"/>
      <c r="I64" s="53"/>
      <c r="J64" s="53"/>
      <c r="L64" s="13"/>
    </row>
    <row r="65" spans="1:12" ht="15" x14ac:dyDescent="0.25">
      <c r="A65" s="129"/>
      <c r="B65" s="129"/>
      <c r="C65" s="129"/>
      <c r="D65" s="129"/>
      <c r="E65" s="129"/>
      <c r="F65" s="129"/>
      <c r="G65" s="16"/>
      <c r="H65" s="53"/>
      <c r="I65" s="53"/>
      <c r="J65" s="53"/>
      <c r="L65" s="13"/>
    </row>
    <row r="66" spans="1:12" ht="15" x14ac:dyDescent="0.25">
      <c r="A66" s="15"/>
      <c r="B66" s="15"/>
      <c r="C66" s="15"/>
      <c r="D66" s="15"/>
      <c r="E66" s="15"/>
      <c r="F66" s="16"/>
      <c r="G66" s="16"/>
      <c r="H66" s="53"/>
      <c r="I66" s="53"/>
      <c r="J66" s="53"/>
    </row>
  </sheetData>
  <customSheetViews>
    <customSheetView guid="{94FFFF2F-E434-4586-88EB-CD5879477CA6}" showPageBreaks="1" printArea="1" hiddenRows="1" hiddenColumns="1" view="pageBreakPreview" topLeftCell="A32">
      <selection activeCell="I44" sqref="I44"/>
      <rowBreaks count="4" manualBreakCount="4">
        <brk id="16" max="10" man="1"/>
        <brk id="27" max="10" man="1"/>
        <brk id="39" max="10" man="1"/>
        <brk id="46" max="9" man="1"/>
      </rowBreaks>
      <pageMargins left="0.19685039370078741" right="0.19685039370078741" top="0.39370078740157483" bottom="0.19685039370078741" header="0.51181102362204722" footer="0.51181102362204722"/>
      <printOptions horizontalCentered="1"/>
      <pageSetup paperSize="9" scale="76" orientation="landscape" r:id="rId1"/>
      <headerFooter alignWithMargins="0"/>
    </customSheetView>
    <customSheetView guid="{E11F0E49-85B5-4F20-BD5A-A5F895CB6C3F}" showPageBreaks="1" printArea="1" hiddenRows="1" hiddenColumns="1" view="pageBreakPreview" topLeftCell="A41">
      <selection activeCell="K40" sqref="K40"/>
      <rowBreaks count="5" manualBreakCount="5">
        <brk id="15" max="10" man="1"/>
        <brk id="24" max="10" man="1"/>
        <brk id="37" max="10" man="1"/>
        <brk id="50" max="10" man="1"/>
        <brk id="55" max="9" man="1"/>
      </rowBreaks>
      <pageMargins left="0.19685039370078741" right="0.19685039370078741" top="0.39370078740157483" bottom="0.19685039370078741" header="0.51181102362204722" footer="0.51181102362204722"/>
      <printOptions horizontalCentered="1"/>
      <pageSetup paperSize="9" scale="80" orientation="landscape" r:id="rId2"/>
      <headerFooter alignWithMargins="0"/>
    </customSheetView>
  </customSheetViews>
  <mergeCells count="54">
    <mergeCell ref="K6:K13"/>
    <mergeCell ref="F54:F56"/>
    <mergeCell ref="E6:E13"/>
    <mergeCell ref="F6:F13"/>
    <mergeCell ref="E54:E56"/>
    <mergeCell ref="C14:F14"/>
    <mergeCell ref="C15:C23"/>
    <mergeCell ref="E15:E23"/>
    <mergeCell ref="F15:F23"/>
    <mergeCell ref="K16:K23"/>
    <mergeCell ref="E24:E34"/>
    <mergeCell ref="F24:F34"/>
    <mergeCell ref="C62:F62"/>
    <mergeCell ref="A65:F65"/>
    <mergeCell ref="C49:F49"/>
    <mergeCell ref="C54:C56"/>
    <mergeCell ref="C36:F36"/>
    <mergeCell ref="C45:F45"/>
    <mergeCell ref="D50:D52"/>
    <mergeCell ref="C50:C52"/>
    <mergeCell ref="E50:E52"/>
    <mergeCell ref="F50:F52"/>
    <mergeCell ref="C57:F57"/>
    <mergeCell ref="D54:D56"/>
    <mergeCell ref="A1:K1"/>
    <mergeCell ref="A2:A4"/>
    <mergeCell ref="B2:B4"/>
    <mergeCell ref="C2:C4"/>
    <mergeCell ref="D2:D4"/>
    <mergeCell ref="E2:E4"/>
    <mergeCell ref="F2:F4"/>
    <mergeCell ref="H2:J3"/>
    <mergeCell ref="K2:K4"/>
    <mergeCell ref="D6:D7"/>
    <mergeCell ref="D15:D16"/>
    <mergeCell ref="C6:C13"/>
    <mergeCell ref="C24:C34"/>
    <mergeCell ref="A20:A22"/>
    <mergeCell ref="D20:D22"/>
    <mergeCell ref="H20:H22"/>
    <mergeCell ref="I20:I22"/>
    <mergeCell ref="J20:J22"/>
    <mergeCell ref="K24:K34"/>
    <mergeCell ref="C37:C44"/>
    <mergeCell ref="E37:E44"/>
    <mergeCell ref="F37:F44"/>
    <mergeCell ref="K37:K44"/>
    <mergeCell ref="D37:D38"/>
    <mergeCell ref="K54:K56"/>
    <mergeCell ref="K50:K52"/>
    <mergeCell ref="C58:C60"/>
    <mergeCell ref="E58:E60"/>
    <mergeCell ref="F58:F60"/>
    <mergeCell ref="K58:K60"/>
  </mergeCells>
  <printOptions horizontalCentered="1"/>
  <pageMargins left="0.19685039370078741" right="0.19685039370078741" top="0.39370078740157483" bottom="0.19685039370078741" header="0.51181102362204722" footer="0.51181102362204722"/>
  <pageSetup paperSize="9" scale="80" orientation="landscape" r:id="rId3"/>
  <headerFooter alignWithMargins="0"/>
  <rowBreaks count="4" manualBreakCount="4">
    <brk id="14" max="10" man="1"/>
    <brk id="34" max="10" man="1"/>
    <brk id="46" max="10" man="1"/>
    <brk id="6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01.10.2021</vt:lpstr>
      <vt:lpstr>'01.10.2021'!Заголовки_для_печати</vt:lpstr>
      <vt:lpstr>'01.10.2021'!Область_печати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Гороно</dc:creator>
  <cp:lastModifiedBy>Бухгалтер</cp:lastModifiedBy>
  <cp:lastPrinted>2022-02-17T12:25:46Z</cp:lastPrinted>
  <dcterms:created xsi:type="dcterms:W3CDTF">2017-08-10T07:08:37Z</dcterms:created>
  <dcterms:modified xsi:type="dcterms:W3CDTF">2022-02-17T12:25:51Z</dcterms:modified>
</cp:coreProperties>
</file>